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hidePivotFieldList="1"/>
  <mc:AlternateContent xmlns:mc="http://schemas.openxmlformats.org/markup-compatibility/2006">
    <mc:Choice Requires="x15">
      <x15ac:absPath xmlns:x15ac="http://schemas.microsoft.com/office/spreadsheetml/2010/11/ac" url="https://snitmx.sharepoint.com/sites/SGIMultisitiosGrupo1/Documentos compartidos/Documentos compartidos/SGI NACIONAL/01 Documentación del SGI Multisitios 1 DITD/"/>
    </mc:Choice>
  </mc:AlternateContent>
  <xr:revisionPtr revIDLastSave="9" documentId="13_ncr:1_{87F9CDE9-421D-4E57-8AA4-2633ADF62CBE}" xr6:coauthVersionLast="47" xr6:coauthVersionMax="47" xr10:uidLastSave="{216A6ED7-3B2B-4D4B-B306-7160661087BA}"/>
  <bookViews>
    <workbookView xWindow="-120" yWindow="-120" windowWidth="20730" windowHeight="11040" tabRatio="500" firstSheet="1" activeTab="1" xr2:uid="{00000000-000D-0000-FFFF-FFFF00000000}"/>
  </bookViews>
  <sheets>
    <sheet name="Inventario Energía" sheetId="1" r:id="rId1"/>
    <sheet name="Tablas Dinámicas-categorización" sheetId="4" r:id="rId2"/>
    <sheet name="Plan de acciones" sheetId="5" state="hidden" r:id="rId3"/>
    <sheet name="Inventario Combustible" sheetId="6" r:id="rId4"/>
    <sheet name="Electrica" sheetId="8" r:id="rId5"/>
  </sheets>
  <definedNames>
    <definedName name="_xlnm._FilterDatabase" localSheetId="3" hidden="1">'Inventario Combustible'!$A$2:$I$6</definedName>
    <definedName name="_xlnm._FilterDatabase" localSheetId="0" hidden="1">'Inventario Energía'!$A$2:$K$63</definedName>
  </definedNames>
  <calcPr calcId="191028"/>
  <pivotCaches>
    <pivotCache cacheId="1693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I3" i="6"/>
  <c r="I17" i="8"/>
  <c r="I7" i="8"/>
  <c r="I20" i="8"/>
  <c r="H18" i="8"/>
  <c r="H17" i="8"/>
  <c r="F16" i="8"/>
  <c r="H16" i="8" s="1"/>
  <c r="F10" i="8"/>
  <c r="H7" i="8"/>
  <c r="I11" i="6" l="1"/>
  <c r="I12" i="6"/>
  <c r="D10" i="6"/>
  <c r="D11" i="6"/>
  <c r="D12" i="6"/>
  <c r="D4" i="6"/>
  <c r="D5" i="6"/>
  <c r="D6" i="6"/>
  <c r="D7" i="6"/>
  <c r="D8" i="6"/>
  <c r="D9" i="6"/>
  <c r="D3" i="6"/>
  <c r="G25" i="8" l="1"/>
  <c r="H25" i="8" s="1"/>
  <c r="G26" i="8"/>
  <c r="H26" i="8" s="1"/>
  <c r="I26" i="8" s="1"/>
  <c r="G27" i="8"/>
  <c r="H27" i="8" s="1"/>
  <c r="F28" i="8"/>
  <c r="G28" i="8"/>
  <c r="G29" i="8"/>
  <c r="H29" i="8" s="1"/>
  <c r="G30" i="8"/>
  <c r="H30" i="8" s="1"/>
  <c r="G31" i="8"/>
  <c r="H31" i="8"/>
  <c r="G32" i="8"/>
  <c r="H32" i="8" s="1"/>
  <c r="G33" i="8"/>
  <c r="H33" i="8" s="1"/>
  <c r="G34" i="8"/>
  <c r="H34" i="8" s="1"/>
  <c r="G35" i="8"/>
  <c r="H35" i="8" s="1"/>
  <c r="G36" i="8"/>
  <c r="H36" i="8" s="1"/>
  <c r="C37" i="8"/>
  <c r="E37" i="8" s="1"/>
  <c r="F37" i="8"/>
  <c r="F38" i="8" s="1"/>
  <c r="D38" i="8"/>
  <c r="G38" i="8"/>
  <c r="C38" i="8" l="1"/>
  <c r="H28" i="8"/>
  <c r="H37" i="8"/>
  <c r="H38" i="8" s="1"/>
  <c r="I35" i="8"/>
  <c r="I31" i="8"/>
  <c r="I28" i="8"/>
  <c r="I27" i="8"/>
  <c r="I29" i="8"/>
  <c r="I30" i="8"/>
  <c r="I36" i="8"/>
  <c r="I33" i="8"/>
  <c r="I32" i="8"/>
  <c r="I34" i="8"/>
  <c r="I37" i="8"/>
  <c r="E38" i="8"/>
  <c r="I38" i="8" s="1"/>
  <c r="E18" i="8"/>
  <c r="I18" i="8" s="1"/>
  <c r="E17" i="8"/>
  <c r="E15" i="8"/>
  <c r="E14" i="8"/>
  <c r="E13" i="8"/>
  <c r="E12" i="8"/>
  <c r="E11" i="8"/>
  <c r="E10" i="8"/>
  <c r="E9" i="8"/>
  <c r="E8" i="8"/>
  <c r="E7" i="8"/>
  <c r="G19" i="8" l="1"/>
  <c r="G20" i="8" s="1"/>
  <c r="D19" i="8"/>
  <c r="D20" i="8" l="1"/>
  <c r="H8" i="8"/>
  <c r="I8" i="8" s="1"/>
  <c r="H9" i="8"/>
  <c r="I9" i="8" s="1"/>
  <c r="H11" i="8"/>
  <c r="I11" i="8" s="1"/>
  <c r="H12" i="8"/>
  <c r="I12" i="8" s="1"/>
  <c r="H13" i="8"/>
  <c r="I13" i="8" s="1"/>
  <c r="H14" i="8"/>
  <c r="I14" i="8" s="1"/>
  <c r="H15" i="8"/>
  <c r="I15" i="8" s="1"/>
  <c r="C19" i="8" l="1"/>
  <c r="C20" i="8" s="1"/>
  <c r="E20" i="8" s="1"/>
  <c r="E16" i="8"/>
  <c r="I16" i="8" s="1"/>
  <c r="F19" i="8"/>
  <c r="F20" i="8" s="1"/>
  <c r="H20" i="8" s="1"/>
  <c r="H10" i="8"/>
  <c r="I10" i="8" s="1"/>
  <c r="I10" i="6"/>
  <c r="I9" i="6"/>
  <c r="I5" i="6"/>
  <c r="I8" i="6" l="1"/>
  <c r="I7" i="6"/>
  <c r="I6" i="6"/>
  <c r="I4" i="6"/>
  <c r="H19" i="8"/>
  <c r="E19" i="8"/>
  <c r="K6" i="1"/>
  <c r="K5" i="1"/>
  <c r="K4" i="1"/>
  <c r="I1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Antonio Hiroshi Ootagaki Yamaguchi</author>
  </authors>
  <commentList>
    <comment ref="A2" authorId="0" shapeId="0" xr:uid="{00000000-0006-0000-0000-000001000000}">
      <text>
        <r>
          <rPr>
            <sz val="10"/>
            <color rgb="FF000000"/>
            <rFont val="Calibri"/>
            <family val="2"/>
            <scheme val="minor"/>
          </rPr>
          <t>Definir el lugar donde se realizo el analisis energetico ( Identificar Edificio )</t>
        </r>
      </text>
    </comment>
    <comment ref="B2" authorId="0" shapeId="0" xr:uid="{00000000-0006-0000-0000-000002000000}">
      <text>
        <r>
          <rPr>
            <sz val="10"/>
            <color rgb="FF000000"/>
            <rFont val="Calibri"/>
            <family val="2"/>
            <scheme val="minor"/>
          </rPr>
          <t>Definir el lugar especifico del edificio donde se realizo el analisis energetico ( Identificar Aulas, Oficinas, Laboratorio, Biblioteca, Audiovisual, Auditorio, Sala de Juntas, Talleres 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Antonio Hiroshi Ootagaki Yamaguchi</author>
    <author>Hp</author>
  </authors>
  <commentList>
    <comment ref="A2" authorId="0" shapeId="0" xr:uid="{00000000-0006-0000-0300-000001000000}">
      <text>
        <r>
          <rPr>
            <sz val="10"/>
            <color rgb="FF000000"/>
            <rFont val="Calibri"/>
            <family val="2"/>
            <scheme val="minor"/>
          </rPr>
          <t>Definir el tipo de combustible que se utiliza
Gasolina, Diesel o Gas LP.</t>
        </r>
      </text>
    </comment>
    <comment ref="C2" authorId="1" shapeId="0" xr:uid="{00000000-0006-0000-0300-000002000000}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QUIEN CONTROLA EL PARQUE VEHICULAR Y/O EQUIPO</t>
        </r>
      </text>
    </comment>
    <comment ref="D2" authorId="1" shapeId="0" xr:uid="{00000000-0006-0000-0300-000003000000}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Viáticos de personal
visitas industriales
servicios generales
cocina
prácticas de laboratorio</t>
        </r>
      </text>
    </comment>
  </commentList>
</comments>
</file>

<file path=xl/sharedStrings.xml><?xml version="1.0" encoding="utf-8"?>
<sst xmlns="http://schemas.openxmlformats.org/spreadsheetml/2006/main" count="219" uniqueCount="119">
  <si>
    <t>Matriz de Energía</t>
  </si>
  <si>
    <t>Area / Edificio</t>
  </si>
  <si>
    <t>Sub Area</t>
  </si>
  <si>
    <t>Responsable</t>
  </si>
  <si>
    <t>Equipos / Maquinas / Articulos 
Describir el equipo que consume energia</t>
  </si>
  <si>
    <t>Tipo de energia</t>
  </si>
  <si>
    <t>Uso de la Energia
(Categoria)</t>
  </si>
  <si>
    <t>Potencia nominal  de Consumo del Equipo (Watts)</t>
  </si>
  <si>
    <t>Cantidad de equipos</t>
  </si>
  <si>
    <t>Utilización de los equipos
(Horas)</t>
  </si>
  <si>
    <t>Utilización de los equipo
(Dias al mes)</t>
  </si>
  <si>
    <t>Consumo base de energía mensual
(KW)</t>
  </si>
  <si>
    <t>Edificio 2</t>
  </si>
  <si>
    <t>Cubiculos docentes</t>
  </si>
  <si>
    <t>Profesores</t>
  </si>
  <si>
    <t>Láptops</t>
  </si>
  <si>
    <t>Eléctrica</t>
  </si>
  <si>
    <t>Equipo de cómputo</t>
  </si>
  <si>
    <t>Edificio 1</t>
  </si>
  <si>
    <t>Aulas</t>
  </si>
  <si>
    <t>Todos</t>
  </si>
  <si>
    <t>Lámparas</t>
  </si>
  <si>
    <t>Iluminación</t>
  </si>
  <si>
    <t>Proyectores</t>
  </si>
  <si>
    <t>Equipo de TIC's</t>
  </si>
  <si>
    <t>Televisiones</t>
  </si>
  <si>
    <t>Etiquetas de fila</t>
  </si>
  <si>
    <t>Suma de Consumo base de energía mensual
(KW)</t>
  </si>
  <si>
    <t>Centro de Información</t>
  </si>
  <si>
    <t>Laboratorio de Electromecánica</t>
  </si>
  <si>
    <t>Laboratorio de física
Sala de capacitación</t>
  </si>
  <si>
    <t>Laboratorio de Materiales</t>
  </si>
  <si>
    <t>Laboratorios</t>
  </si>
  <si>
    <t>Pasillos</t>
  </si>
  <si>
    <t>Sala de Capacitación</t>
  </si>
  <si>
    <t>Laboratorio de idiomas</t>
  </si>
  <si>
    <t>Laboratorio de Neumática</t>
  </si>
  <si>
    <t>Laboratorio de Neumática
Laboratorio de Química analítica</t>
  </si>
  <si>
    <t>Edificio 3</t>
  </si>
  <si>
    <t>laboratorio de simulación
Laboratorio de Cómputo</t>
  </si>
  <si>
    <t>Administrativo</t>
  </si>
  <si>
    <t>Edificio</t>
  </si>
  <si>
    <t>Oficinas</t>
  </si>
  <si>
    <t>SAE</t>
  </si>
  <si>
    <t>Gimnasio</t>
  </si>
  <si>
    <t>Cafetería</t>
  </si>
  <si>
    <t>Cocina</t>
  </si>
  <si>
    <t>Caseta</t>
  </si>
  <si>
    <t>Exteriores</t>
  </si>
  <si>
    <t>Total general</t>
  </si>
  <si>
    <t xml:space="preserve">PLAN DE ACCIONES </t>
  </si>
  <si>
    <t>CUMPLIMIENTO</t>
  </si>
  <si>
    <t>Categoria</t>
  </si>
  <si>
    <t>Control operacional</t>
  </si>
  <si>
    <t>SI</t>
  </si>
  <si>
    <t>Evidencia</t>
  </si>
  <si>
    <t>No</t>
  </si>
  <si>
    <t>Acciones</t>
  </si>
  <si>
    <t>Fecha de cumplimiento de las acciones (periodo)</t>
  </si>
  <si>
    <t>Responsable(s)</t>
  </si>
  <si>
    <t>Frecuencia del control</t>
  </si>
  <si>
    <t>Responsable(s) del control</t>
  </si>
  <si>
    <t>CLIMATIZACIÓN</t>
  </si>
  <si>
    <t>Buenas prácticas</t>
  </si>
  <si>
    <t>x</t>
  </si>
  <si>
    <t>Apagado de los equipos
Reducir numero de grupos
Redicir frecuencia</t>
  </si>
  <si>
    <t>Permanente</t>
  </si>
  <si>
    <t>Responsable Laboratorio</t>
  </si>
  <si>
    <t>Concientización</t>
  </si>
  <si>
    <t>Programa de ahorro de energía</t>
  </si>
  <si>
    <t>Capacitación</t>
  </si>
  <si>
    <t>Sistema de gestión de Energía</t>
  </si>
  <si>
    <t>RD</t>
  </si>
  <si>
    <t>Mejora en la Infarestructura</t>
  </si>
  <si>
    <t>Fraccionar luminarias</t>
  </si>
  <si>
    <t>Mantenimiento</t>
  </si>
  <si>
    <t>Proyectos de invesión</t>
  </si>
  <si>
    <t>no money</t>
  </si>
  <si>
    <t>ILUMINACIÓN</t>
  </si>
  <si>
    <t>TICs</t>
  </si>
  <si>
    <t>EQUIPO DE LABORATORIO</t>
  </si>
  <si>
    <t>SERVICIOS GENERALES</t>
  </si>
  <si>
    <t>ELECTRODOMÉSTICOS</t>
  </si>
  <si>
    <t>COMBUSTIBLE</t>
  </si>
  <si>
    <t>TIPO DE COMBUSTIBLE</t>
  </si>
  <si>
    <t>Equipos / Maquinas / Vehículos 
Describir el equipo que consume el combustible</t>
  </si>
  <si>
    <t>Uso del combustible
(Categoria)</t>
  </si>
  <si>
    <t>Cantidad de vehículos y/o equipos</t>
  </si>
  <si>
    <t>Utilización de los vehículos y/o equipos
(Horas)</t>
  </si>
  <si>
    <t>Utilización de los vehículos y/o equipos
(Dias al mes)</t>
  </si>
  <si>
    <t>Kilómetros</t>
  </si>
  <si>
    <t>Consumo base de Combustible (litros)</t>
  </si>
  <si>
    <t>Gasolina</t>
  </si>
  <si>
    <t>Vehiculos oficiales</t>
  </si>
  <si>
    <t>Subdirección Administrativa</t>
  </si>
  <si>
    <t>-</t>
  </si>
  <si>
    <t>Índicadores</t>
  </si>
  <si>
    <t>Energía electrica</t>
  </si>
  <si>
    <t>Mes</t>
  </si>
  <si>
    <t>Eficiencia anual</t>
  </si>
  <si>
    <t>Consumo</t>
  </si>
  <si>
    <t>Matrícula</t>
  </si>
  <si>
    <t>Consumo percapita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</si>
  <si>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</si>
  <si>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</si>
  <si>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</si>
  <si>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</si>
  <si>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</si>
  <si>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</si>
  <si>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</si>
  <si>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</si>
  <si>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</si>
  <si>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</si>
  <si>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</si>
  <si>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</si>
  <si>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</si>
  <si>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de consumo</t>
  </si>
  <si>
    <t>Combustibles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</si>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</sst>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2"/>
      <color theme="1"/>
      <name val="Calibri"/>
      <charset val="129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charset val="129"/>
      <scheme val="minor"/>
    </font>
    <font>
      <sz val="8"/>
      <name val="Calibri"/>
      <charset val="129"/>
      <scheme val="minor"/>
    </font>
    <font>
      <sz val="14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5" fontId="0" fillId="0" borderId="1" xfId="0" applyNumberFormat="1" applyBorder="1" applyAlignment="1">
      <alignment horizontal="center" vertical="top"/>
    </xf>
    <xf numFmtId="16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0" fillId="0" borderId="17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9" fontId="0" fillId="0" borderId="22" xfId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3" fontId="0" fillId="3" borderId="28" xfId="0" applyNumberFormat="1" applyFill="1" applyBorder="1" applyAlignment="1">
      <alignment horizontal="center" vertical="center"/>
    </xf>
    <xf numFmtId="3" fontId="0" fillId="3" borderId="29" xfId="0" applyNumberFormat="1" applyFill="1" applyBorder="1" applyAlignment="1">
      <alignment horizontal="center" vertical="center"/>
    </xf>
    <xf numFmtId="3" fontId="0" fillId="3" borderId="30" xfId="0" applyNumberForma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/>
    </xf>
    <xf numFmtId="1" fontId="0" fillId="3" borderId="26" xfId="0" applyNumberFormat="1" applyFill="1" applyBorder="1" applyAlignment="1">
      <alignment horizontal="center" vertical="center"/>
    </xf>
    <xf numFmtId="9" fontId="6" fillId="0" borderId="22" xfId="1" applyFont="1" applyBorder="1" applyAlignment="1">
      <alignment horizontal="center" vertical="center"/>
    </xf>
    <xf numFmtId="2" fontId="0" fillId="0" borderId="22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0" xfId="0" pivotButton="1"/>
    <xf numFmtId="1" fontId="0" fillId="2" borderId="1" xfId="0" applyNumberFormat="1" applyFill="1" applyBorder="1" applyAlignment="1">
      <alignment horizontal="center"/>
    </xf>
    <xf numFmtId="3" fontId="0" fillId="0" borderId="0" xfId="0" applyNumberFormat="1"/>
    <xf numFmtId="1" fontId="10" fillId="3" borderId="27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8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[04 Matriz de En.xlsx]Tablas Dinámicas-categorización!Tabla dinámica1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'Tablas Dinámicas-categorización'!$B$3</c:f>
              <c:strCache>
                <c:ptCount val="1"/>
                <c:pt idx="0">
                  <c:v>Total</c:v>
                </c:pt>
              </c:strCache>
            </c:strRef>
          </c:tx>
          <c:cat>
            <c:multiLvlStrRef>
              <c:f>'Tablas Dinámicas-categorización'!$A$4:$A$38</c:f>
              <c:multiLvlStrCache>
                <c:ptCount val="26"/>
                <c:lvl>
                  <c:pt idx="0">
                    <c:v>Centro de Información</c:v>
                  </c:pt>
                  <c:pt idx="1">
                    <c:v>Cubiculos docentes</c:v>
                  </c:pt>
                  <c:pt idx="2">
                    <c:v>Laboratorio de Electromecánica</c:v>
                  </c:pt>
                  <c:pt idx="3">
                    <c:v>Laboratorio de física
Sala de capacitación</c:v>
                  </c:pt>
                  <c:pt idx="4">
                    <c:v>Laboratorio de Materiales</c:v>
                  </c:pt>
                  <c:pt idx="5">
                    <c:v>Laboratorios</c:v>
                  </c:pt>
                  <c:pt idx="6">
                    <c:v>Pasillos</c:v>
                  </c:pt>
                  <c:pt idx="7">
                    <c:v>Sala de Capacitación</c:v>
                  </c:pt>
                  <c:pt idx="8">
                    <c:v>Aulas</c:v>
                  </c:pt>
                  <c:pt idx="9">
                    <c:v>Laboratorio de idiomas</c:v>
                  </c:pt>
                  <c:pt idx="10">
                    <c:v>Laboratorio de Neumática</c:v>
                  </c:pt>
                  <c:pt idx="11">
                    <c:v>Laboratorio de Neumática
Laboratorio de Química analítica</c:v>
                  </c:pt>
                  <c:pt idx="12">
                    <c:v>Pasillos</c:v>
                  </c:pt>
                  <c:pt idx="13">
                    <c:v>Aulas</c:v>
                  </c:pt>
                  <c:pt idx="14">
                    <c:v>Cubiculos docentes</c:v>
                  </c:pt>
                  <c:pt idx="15">
                    <c:v>laboratorio de simulación
Laboratorio de Cómputo</c:v>
                  </c:pt>
                  <c:pt idx="16">
                    <c:v>Pasillos</c:v>
                  </c:pt>
                  <c:pt idx="17">
                    <c:v>Edificio</c:v>
                  </c:pt>
                  <c:pt idx="18">
                    <c:v>Oficinas</c:v>
                  </c:pt>
                  <c:pt idx="19">
                    <c:v>Pasillos</c:v>
                  </c:pt>
                  <c:pt idx="20">
                    <c:v>SAE</c:v>
                  </c:pt>
                  <c:pt idx="21">
                    <c:v>Gimnasio</c:v>
                  </c:pt>
                  <c:pt idx="22">
                    <c:v>Cafetería</c:v>
                  </c:pt>
                  <c:pt idx="23">
                    <c:v>Cocina</c:v>
                  </c:pt>
                  <c:pt idx="24">
                    <c:v>Caseta</c:v>
                  </c:pt>
                  <c:pt idx="25">
                    <c:v>Exteriores</c:v>
                  </c:pt>
                </c:lvl>
                <c:lvl>
                  <c:pt idx="0">
                    <c:v>Edificio 2</c:v>
                  </c:pt>
                  <c:pt idx="8">
                    <c:v>Edificio 1</c:v>
                  </c:pt>
                  <c:pt idx="13">
                    <c:v>Edificio 3</c:v>
                  </c:pt>
                  <c:pt idx="17">
                    <c:v>Administrativo</c:v>
                  </c:pt>
                  <c:pt idx="21">
                    <c:v>Gimnasio</c:v>
                  </c:pt>
                  <c:pt idx="22">
                    <c:v>Cafetería</c:v>
                  </c:pt>
                  <c:pt idx="24">
                    <c:v>Caseta</c:v>
                  </c:pt>
                  <c:pt idx="25">
                    <c:v>Exteriores</c:v>
                  </c:pt>
                </c:lvl>
              </c:multiLvlStrCache>
            </c:multiLvlStrRef>
          </c:cat>
          <c:val>
            <c:numRef>
              <c:f>'Tablas Dinámicas-categorización'!$B$4:$B$38</c:f>
              <c:numCache>
                <c:formatCode>General</c:formatCode>
                <c:ptCount val="26"/>
                <c:pt idx="0">
                  <c:v>907.76</c:v>
                </c:pt>
                <c:pt idx="1">
                  <c:v>220.5</c:v>
                </c:pt>
                <c:pt idx="2">
                  <c:v>74.475999999999999</c:v>
                </c:pt>
                <c:pt idx="3">
                  <c:v>11.6</c:v>
                </c:pt>
                <c:pt idx="4">
                  <c:v>6</c:v>
                </c:pt>
                <c:pt idx="5">
                  <c:v>427</c:v>
                </c:pt>
                <c:pt idx="6">
                  <c:v>37.58</c:v>
                </c:pt>
                <c:pt idx="7">
                  <c:v>328.125</c:v>
                </c:pt>
                <c:pt idx="8">
                  <c:v>667.75</c:v>
                </c:pt>
                <c:pt idx="9">
                  <c:v>96.048000000000002</c:v>
                </c:pt>
                <c:pt idx="10">
                  <c:v>0.96</c:v>
                </c:pt>
                <c:pt idx="11">
                  <c:v>15</c:v>
                </c:pt>
                <c:pt idx="12">
                  <c:v>24.6</c:v>
                </c:pt>
                <c:pt idx="13">
                  <c:v>1064.25</c:v>
                </c:pt>
                <c:pt idx="14">
                  <c:v>277.2</c:v>
                </c:pt>
                <c:pt idx="15">
                  <c:v>145.80000000000001</c:v>
                </c:pt>
                <c:pt idx="16">
                  <c:v>32.924999999999997</c:v>
                </c:pt>
                <c:pt idx="17">
                  <c:v>497.14499999999998</c:v>
                </c:pt>
                <c:pt idx="18">
                  <c:v>1336.38</c:v>
                </c:pt>
                <c:pt idx="19">
                  <c:v>79.2</c:v>
                </c:pt>
                <c:pt idx="20">
                  <c:v>1753.6</c:v>
                </c:pt>
                <c:pt idx="21">
                  <c:v>1.68</c:v>
                </c:pt>
                <c:pt idx="22">
                  <c:v>71.25</c:v>
                </c:pt>
                <c:pt idx="23">
                  <c:v>226.65</c:v>
                </c:pt>
                <c:pt idx="24">
                  <c:v>242.85</c:v>
                </c:pt>
                <c:pt idx="25">
                  <c:v>168.93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04D-4E49-A81C-D88F1B5F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s-MX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s-MX"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25213</xdr:colOff>
      <xdr:row>1</xdr:row>
      <xdr:rowOff>180881</xdr:rowOff>
    </xdr:from>
    <xdr:to>
      <xdr:col>8</xdr:col>
      <xdr:colOff>488389</xdr:colOff>
      <xdr:row>15</xdr:row>
      <xdr:rowOff>178639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ubén Trejo Lozano" refreshedDate="44678.660829629633" createdVersion="7" refreshedVersion="7" minRefreshableVersion="3" recordCount="61" xr:uid="{81640761-3766-4495-82A2-D224A52F33B0}">
  <cacheSource type="worksheet">
    <worksheetSource ref="A2:K63" sheet="Inventario Energía"/>
  </cacheSource>
  <cacheFields count="11">
    <cacheField name="Area / Edificio" numFmtId="0">
      <sharedItems count="8">
        <s v="Edificio 2"/>
        <s v="Edificio 1"/>
        <s v="Edificio 3"/>
        <s v="Administrativo"/>
        <s v="Gimnasio"/>
        <s v="Cafetería"/>
        <s v="Caseta"/>
        <s v="Exteriores"/>
      </sharedItems>
    </cacheField>
    <cacheField name="Sub Area" numFmtId="0">
      <sharedItems count="21">
        <s v="Cubiculos docentes"/>
        <s v="Aulas"/>
        <s v="Pasillos"/>
        <s v="Laboratorio de idiomas"/>
        <s v="Laboratorio de Neumática_x000a_Laboratorio de Química analítica"/>
        <s v="Laboratorio de Neumática"/>
        <s v="Laboratorios"/>
        <s v="Centro de Información"/>
        <s v="Sala de Capacitación"/>
        <s v="Laboratorio de Materiales"/>
        <s v="Laboratorio de Electromecánica"/>
        <s v="Laboratorio de física_x000a_Sala de capacitación"/>
        <s v="laboratorio de simulación_x000a_Laboratorio de Cómputo"/>
        <s v="Edificio"/>
        <s v="Oficinas"/>
        <s v="SAE"/>
        <s v="Gimnasio"/>
        <s v="Cafetería"/>
        <s v="Cocina"/>
        <s v="Caseta"/>
        <s v="Exteriores"/>
      </sharedItems>
    </cacheField>
    <cacheField name="Responsable" numFmtId="0">
      <sharedItems/>
    </cacheField>
    <cacheField name="Equipos / Maquinas / Articulos _x000a_Describir el equipo que consume energia" numFmtId="0">
      <sharedItems/>
    </cacheField>
    <cacheField name="Tipo de energia" numFmtId="0">
      <sharedItems/>
    </cacheField>
    <cacheField name="Uso de la Energia_x000a_(Categoria)" numFmtId="0">
      <sharedItems/>
    </cacheField>
    <cacheField name="Potencia nominal  de Consumo del Equipo (Watts)" numFmtId="0">
      <sharedItems containsSemiMixedTypes="0" containsString="0" containsNumber="1" minValue="6.5" maxValue="2800"/>
    </cacheField>
    <cacheField name="Cantidad de equipos" numFmtId="0">
      <sharedItems containsSemiMixedTypes="0" containsString="0" containsNumber="1" containsInteger="1" minValue="1" maxValue="550"/>
    </cacheField>
    <cacheField name="Utilización de los equipos_x000a_(Horas)" numFmtId="0">
      <sharedItems containsSemiMixedTypes="0" containsString="0" containsNumber="1" minValue="0.5" maxValue="24"/>
    </cacheField>
    <cacheField name="Utilización de los equipo_x000a_(Dias al mes)" numFmtId="0">
      <sharedItems containsSemiMixedTypes="0" containsString="0" containsNumber="1" containsInteger="1" minValue="2" maxValue="30"/>
    </cacheField>
    <cacheField name="Consumo base de energía mensual_x000a_(KW)" numFmtId="0">
      <sharedItems containsSemiMixedTypes="0" containsString="0" containsNumber="1" minValue="0.96" maxValue="14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x v="0"/>
    <x v="0"/>
    <s v="Profesores"/>
    <s v="Láptops"/>
    <s v="Eléctrica"/>
    <s v="Equipo de cómputo"/>
    <n v="70"/>
    <n v="9"/>
    <n v="8"/>
    <n v="25"/>
    <n v="126"/>
  </r>
  <r>
    <x v="1"/>
    <x v="1"/>
    <s v="Todos"/>
    <s v="Lámparas"/>
    <s v="Eléctrica"/>
    <s v="Iluminación"/>
    <n v="28"/>
    <n v="316"/>
    <n v="2.5"/>
    <n v="25"/>
    <n v="553"/>
  </r>
  <r>
    <x v="1"/>
    <x v="1"/>
    <s v="Todos"/>
    <s v="Proyectores"/>
    <s v="Eléctrica"/>
    <s v="Equipo de TIC's"/>
    <n v="430"/>
    <n v="5"/>
    <n v="2"/>
    <n v="25"/>
    <n v="107.5"/>
  </r>
  <r>
    <x v="1"/>
    <x v="1"/>
    <s v="Todos"/>
    <s v="Televisiones"/>
    <s v="Eléctrica"/>
    <s v="Equipo de TIC's"/>
    <n v="145"/>
    <n v="1"/>
    <n v="2"/>
    <n v="25"/>
    <n v="7.25"/>
  </r>
  <r>
    <x v="1"/>
    <x v="2"/>
    <s v="Comité de Seguridad"/>
    <s v="Cámaras"/>
    <s v="Eléctrica"/>
    <s v="Seguridad"/>
    <n v="15"/>
    <n v="2"/>
    <n v="24"/>
    <n v="30"/>
    <n v="21.6"/>
  </r>
  <r>
    <x v="1"/>
    <x v="3"/>
    <s v="Todos"/>
    <s v="Computadoras"/>
    <s v="Eléctrica"/>
    <s v="Equipo de cómputo"/>
    <n v="36"/>
    <n v="29"/>
    <n v="4"/>
    <n v="23"/>
    <n v="96.048000000000002"/>
  </r>
  <r>
    <x v="1"/>
    <x v="2"/>
    <s v="Todos"/>
    <s v="Dispensador de agua"/>
    <s v="Eléctrica"/>
    <s v="Servicios"/>
    <n v="120"/>
    <n v="1"/>
    <n v="1"/>
    <n v="25"/>
    <n v="3"/>
  </r>
  <r>
    <x v="1"/>
    <x v="4"/>
    <s v="Encargado de Laboratorio"/>
    <s v="Compresor de aire"/>
    <s v="Eléctrica"/>
    <s v="Equipo de laboratorio"/>
    <n v="750"/>
    <n v="2"/>
    <n v="1"/>
    <n v="10"/>
    <n v="15"/>
  </r>
  <r>
    <x v="1"/>
    <x v="5"/>
    <s v="Encargado de Laboratorio"/>
    <s v="Fuente de voltaje"/>
    <s v="Eléctrica"/>
    <s v="Equipo de laboratorio"/>
    <n v="48"/>
    <n v="1"/>
    <n v="1"/>
    <n v="20"/>
    <n v="0.96"/>
  </r>
  <r>
    <x v="0"/>
    <x v="6"/>
    <s v="Todos"/>
    <s v="Lámparas"/>
    <s v="Eléctrica"/>
    <s v="Iluminación"/>
    <n v="28"/>
    <n v="244"/>
    <n v="2.5"/>
    <n v="25"/>
    <n v="427"/>
  </r>
  <r>
    <x v="0"/>
    <x v="7"/>
    <s v="Todos"/>
    <s v="Lámparas"/>
    <s v="Eléctrica"/>
    <s v="Iluminación"/>
    <n v="18"/>
    <n v="48"/>
    <n v="1"/>
    <n v="25"/>
    <n v="21.6"/>
  </r>
  <r>
    <x v="0"/>
    <x v="8"/>
    <s v="Todos"/>
    <s v="Lámparas"/>
    <s v="Eléctrica"/>
    <s v="Iluminación"/>
    <n v="250"/>
    <n v="21"/>
    <n v="2.5"/>
    <n v="25"/>
    <n v="328.125"/>
  </r>
  <r>
    <x v="0"/>
    <x v="2"/>
    <s v="Todos"/>
    <s v="Lámparas"/>
    <s v="Eléctrica"/>
    <s v="Iluminación"/>
    <n v="13"/>
    <n v="8"/>
    <n v="2.5"/>
    <n v="25"/>
    <n v="6.5"/>
  </r>
  <r>
    <x v="0"/>
    <x v="2"/>
    <s v="Todos"/>
    <s v="Dispensador de agua"/>
    <s v="Eléctrica"/>
    <s v="Servicios"/>
    <n v="120"/>
    <n v="1"/>
    <n v="1"/>
    <n v="25"/>
    <n v="3"/>
  </r>
  <r>
    <x v="0"/>
    <x v="2"/>
    <s v="Comité de Seguridad"/>
    <s v="Cámaras"/>
    <s v="Eléctrica"/>
    <s v="Seguridad"/>
    <n v="6.5"/>
    <n v="6"/>
    <n v="24"/>
    <n v="30"/>
    <n v="28.08"/>
  </r>
  <r>
    <x v="0"/>
    <x v="9"/>
    <s v="Encargado de Laboratorio"/>
    <s v="Impresora 3D"/>
    <s v="Eléctrica"/>
    <s v="Equipo de laboratorio"/>
    <n v="600"/>
    <n v="1"/>
    <n v="2"/>
    <n v="5"/>
    <n v="6"/>
  </r>
  <r>
    <x v="0"/>
    <x v="10"/>
    <s v="Encargado de Laboratorio"/>
    <s v="Inyectora"/>
    <s v="Eléctrica"/>
    <s v="Equipo de laboratorio"/>
    <n v="1285"/>
    <n v="1"/>
    <n v="2"/>
    <n v="5"/>
    <n v="12.85"/>
  </r>
  <r>
    <x v="0"/>
    <x v="10"/>
    <s v="Encargado de Laboratorio"/>
    <s v="Fresadora CNC"/>
    <s v="Eléctrica"/>
    <s v="Equipo de laboratorio"/>
    <n v="360"/>
    <n v="1"/>
    <n v="2"/>
    <n v="10"/>
    <n v="7.2"/>
  </r>
  <r>
    <x v="0"/>
    <x v="10"/>
    <s v="Encargado de Laboratorio"/>
    <s v="Torno"/>
    <s v="Eléctrica"/>
    <s v="Equipo de laboratorio"/>
    <n v="1408"/>
    <n v="1"/>
    <n v="2"/>
    <n v="10"/>
    <n v="28.16"/>
  </r>
  <r>
    <x v="0"/>
    <x v="10"/>
    <s v="Encargado de Laboratorio"/>
    <s v="Torno de madera"/>
    <s v="Eléctrica"/>
    <s v="Equipo de laboratorio"/>
    <n v="480"/>
    <n v="1"/>
    <n v="2"/>
    <n v="10"/>
    <n v="9.6"/>
  </r>
  <r>
    <x v="0"/>
    <x v="10"/>
    <s v="Encargado de Laboratorio"/>
    <s v="Fresadora"/>
    <s v="Eléctrica"/>
    <s v="Equipo de laboratorio"/>
    <n v="1408"/>
    <n v="1"/>
    <n v="1"/>
    <n v="2"/>
    <n v="2.8159999999999998"/>
  </r>
  <r>
    <x v="0"/>
    <x v="10"/>
    <s v="Encargado de Laboratorio"/>
    <s v="Taladro de banco"/>
    <s v="Eléctrica"/>
    <s v="Equipo de laboratorio"/>
    <n v="560"/>
    <n v="1"/>
    <n v="1"/>
    <n v="10"/>
    <n v="5.6"/>
  </r>
  <r>
    <x v="0"/>
    <x v="10"/>
    <s v="Encargado de Laboratorio"/>
    <s v="Sierra de mesa"/>
    <s v="Eléctrica"/>
    <s v="Equipo de laboratorio"/>
    <n v="1650"/>
    <n v="1"/>
    <n v="1"/>
    <n v="5"/>
    <n v="8.25"/>
  </r>
  <r>
    <x v="0"/>
    <x v="11"/>
    <s v="Todos"/>
    <s v="Proyectores"/>
    <s v="Eléctrica"/>
    <s v="Equipo de TIC's"/>
    <n v="290"/>
    <n v="2"/>
    <n v="2"/>
    <n v="10"/>
    <n v="11.6"/>
  </r>
  <r>
    <x v="0"/>
    <x v="7"/>
    <s v="Encargado de Biblioteca"/>
    <s v="Multifuncional"/>
    <s v="Eléctrica"/>
    <s v="Equipo de cómputo"/>
    <n v="1300"/>
    <n v="2"/>
    <n v="1"/>
    <n v="10"/>
    <n v="26"/>
  </r>
  <r>
    <x v="0"/>
    <x v="7"/>
    <s v="Encargado de Biblioteca"/>
    <s v="Computadoras"/>
    <s v="Eléctrica"/>
    <s v="Equipo de cómputo"/>
    <n v="560"/>
    <n v="16"/>
    <n v="4"/>
    <n v="24"/>
    <n v="860.16"/>
  </r>
  <r>
    <x v="0"/>
    <x v="0"/>
    <s v="Profesores"/>
    <s v="Láptops"/>
    <s v="Eléctrica"/>
    <s v="Equipo de cómputo"/>
    <n v="70"/>
    <n v="9"/>
    <n v="6"/>
    <n v="25"/>
    <n v="94.5"/>
  </r>
  <r>
    <x v="2"/>
    <x v="1"/>
    <s v="Todos"/>
    <s v="Lámparas"/>
    <s v="Eléctrica"/>
    <s v="Iluminación"/>
    <n v="26"/>
    <n v="550"/>
    <n v="2.5"/>
    <n v="25"/>
    <n v="893.75"/>
  </r>
  <r>
    <x v="2"/>
    <x v="2"/>
    <s v="Todos"/>
    <s v="Lámparas"/>
    <s v="Eléctrica"/>
    <s v="Iluminación"/>
    <n v="18"/>
    <n v="17"/>
    <n v="2.5"/>
    <n v="25"/>
    <n v="19.125"/>
  </r>
  <r>
    <x v="2"/>
    <x v="1"/>
    <s v="Todos"/>
    <s v="Proyectores"/>
    <s v="Eléctrica"/>
    <s v="Equipo de TIC's"/>
    <n v="280"/>
    <n v="8"/>
    <n v="2"/>
    <n v="25"/>
    <n v="112"/>
  </r>
  <r>
    <x v="2"/>
    <x v="0"/>
    <s v="Profesores"/>
    <s v="Computadoras"/>
    <s v="Eléctrica"/>
    <s v="Equipo de cómputo"/>
    <n v="55"/>
    <n v="35"/>
    <n v="6"/>
    <n v="24"/>
    <n v="277.2"/>
  </r>
  <r>
    <x v="2"/>
    <x v="2"/>
    <s v="Comité de Seguridad"/>
    <s v="Cámaras"/>
    <s v="Eléctrica"/>
    <s v="Seguridad"/>
    <n v="15"/>
    <n v="1"/>
    <n v="24"/>
    <n v="30"/>
    <n v="10.8"/>
  </r>
  <r>
    <x v="2"/>
    <x v="2"/>
    <s v="Todos"/>
    <s v="Dispensador de agua"/>
    <s v="Eléctrica"/>
    <s v="Servicios"/>
    <n v="120"/>
    <n v="1"/>
    <n v="1"/>
    <n v="25"/>
    <n v="3"/>
  </r>
  <r>
    <x v="2"/>
    <x v="1"/>
    <s v="Todos"/>
    <s v="Televisiones"/>
    <s v="Eléctrica"/>
    <s v="Equipo de TIC's"/>
    <n v="130"/>
    <n v="9"/>
    <n v="2"/>
    <n v="25"/>
    <n v="58.5"/>
  </r>
  <r>
    <x v="2"/>
    <x v="12"/>
    <s v="Todos"/>
    <s v="Laptops"/>
    <s v="Eléctrica"/>
    <s v="Equipo de cómputo"/>
    <n v="45"/>
    <n v="27"/>
    <n v="5"/>
    <n v="24"/>
    <n v="145.80000000000001"/>
  </r>
  <r>
    <x v="3"/>
    <x v="13"/>
    <s v="Administrativos"/>
    <s v="Lámparas"/>
    <s v="Eléctrica"/>
    <s v="Iluminación"/>
    <n v="23"/>
    <n v="393"/>
    <n v="2.5"/>
    <n v="22"/>
    <n v="497.14499999999998"/>
  </r>
  <r>
    <x v="3"/>
    <x v="14"/>
    <s v="Administrativos"/>
    <s v="Computadoras"/>
    <s v="Eléctrica"/>
    <s v="Equipo de cómputo"/>
    <n v="200"/>
    <n v="25"/>
    <n v="8"/>
    <n v="21"/>
    <n v="840"/>
  </r>
  <r>
    <x v="3"/>
    <x v="14"/>
    <s v="Administrativos"/>
    <s v="Laptops"/>
    <s v="Eléctrica"/>
    <s v="Equipo de cómputo"/>
    <n v="70"/>
    <n v="13"/>
    <n v="8"/>
    <n v="21"/>
    <n v="152.88"/>
  </r>
  <r>
    <x v="3"/>
    <x v="2"/>
    <s v="Comité de Seguridad"/>
    <s v="Cámaras"/>
    <s v="Eléctrica"/>
    <s v="Seguridad"/>
    <n v="10"/>
    <n v="11"/>
    <n v="24"/>
    <n v="30"/>
    <n v="79.2"/>
  </r>
  <r>
    <x v="3"/>
    <x v="14"/>
    <s v="Administrativos"/>
    <s v="Multifuncional"/>
    <s v="Eléctrica"/>
    <s v="Equipo de cómputo"/>
    <n v="1000"/>
    <n v="12"/>
    <n v="1"/>
    <n v="21"/>
    <n v="252"/>
  </r>
  <r>
    <x v="3"/>
    <x v="14"/>
    <s v="Administrativos"/>
    <s v="Televisiones"/>
    <s v="Eléctrica"/>
    <s v="Equipo de TIC's"/>
    <n v="130"/>
    <n v="3"/>
    <n v="5"/>
    <n v="20"/>
    <n v="39"/>
  </r>
  <r>
    <x v="3"/>
    <x v="14"/>
    <s v="Administrativos"/>
    <s v="Dispensador de agua"/>
    <s v="Eléctrica"/>
    <s v="Servicios"/>
    <n v="625"/>
    <n v="2"/>
    <n v="2"/>
    <n v="21"/>
    <n v="52.5"/>
  </r>
  <r>
    <x v="3"/>
    <x v="15"/>
    <s v="Administrativos"/>
    <s v="Minisplit"/>
    <s v="Eléctrica"/>
    <s v="Servicios"/>
    <n v="2800"/>
    <n v="2"/>
    <n v="2.8"/>
    <n v="20"/>
    <n v="313.59999999999997"/>
  </r>
  <r>
    <x v="3"/>
    <x v="15"/>
    <s v="Servicios informáticos"/>
    <s v="Servidor"/>
    <s v="Eléctrica"/>
    <s v="Servicios"/>
    <n v="2000"/>
    <n v="1"/>
    <n v="24"/>
    <n v="30"/>
    <n v="1440"/>
  </r>
  <r>
    <x v="4"/>
    <x v="16"/>
    <s v="Extraescolares"/>
    <s v="Lámparas"/>
    <s v="Eléctrica"/>
    <s v="Iluminación"/>
    <n v="20"/>
    <n v="14"/>
    <n v="3"/>
    <n v="2"/>
    <n v="1.68"/>
  </r>
  <r>
    <x v="5"/>
    <x v="17"/>
    <s v="Personal de cafetería"/>
    <s v="Lámparas"/>
    <s v="Eléctrica"/>
    <s v="Iluminación"/>
    <n v="30"/>
    <n v="38"/>
    <n v="2.5"/>
    <n v="25"/>
    <n v="71.25"/>
  </r>
  <r>
    <x v="5"/>
    <x v="18"/>
    <s v="Personal de cafetería"/>
    <s v="Refrigeradores"/>
    <s v="Eléctrica"/>
    <s v="Servicios"/>
    <n v="195"/>
    <n v="2"/>
    <n v="12"/>
    <n v="30"/>
    <n v="140.4"/>
  </r>
  <r>
    <x v="5"/>
    <x v="18"/>
    <s v="Personal de cafetería"/>
    <s v="Microondas"/>
    <s v="Eléctrica"/>
    <s v="Servicios"/>
    <n v="800"/>
    <n v="1"/>
    <n v="1"/>
    <n v="25"/>
    <n v="20"/>
  </r>
  <r>
    <x v="5"/>
    <x v="18"/>
    <s v="Personal de cafetería"/>
    <s v="Cafetera"/>
    <s v="Eléctrica"/>
    <s v="Servicios"/>
    <n v="900"/>
    <n v="1"/>
    <n v="1.5"/>
    <n v="25"/>
    <n v="33.75"/>
  </r>
  <r>
    <x v="5"/>
    <x v="18"/>
    <s v="Personal de cafetería"/>
    <s v="Licuadora"/>
    <s v="Eléctrica"/>
    <s v="Servicios"/>
    <n v="300"/>
    <n v="1"/>
    <n v="1"/>
    <n v="25"/>
    <n v="7.5"/>
  </r>
  <r>
    <x v="5"/>
    <x v="18"/>
    <s v="Personal de cafetería"/>
    <s v="Plancha"/>
    <s v="Eléctrica"/>
    <s v="Servicios"/>
    <n v="1000"/>
    <n v="1"/>
    <n v="1"/>
    <n v="25"/>
    <n v="25"/>
  </r>
  <r>
    <x v="6"/>
    <x v="19"/>
    <s v="Vigilancia"/>
    <s v="Lámparas"/>
    <s v="Eléctrica"/>
    <s v="Iluminación"/>
    <n v="20"/>
    <n v="9"/>
    <n v="6"/>
    <n v="30"/>
    <n v="32.4"/>
  </r>
  <r>
    <x v="6"/>
    <x v="19"/>
    <s v="Vigilancia"/>
    <s v="Lámparas"/>
    <s v="Eléctrica"/>
    <s v="Iluminación"/>
    <n v="200"/>
    <n v="1"/>
    <n v="6"/>
    <n v="30"/>
    <n v="36"/>
  </r>
  <r>
    <x v="6"/>
    <x v="19"/>
    <s v="Vigilancia"/>
    <s v="Televisiones"/>
    <s v="Eléctrica"/>
    <s v="Equipo de TIC's"/>
    <n v="70"/>
    <n v="3"/>
    <n v="24"/>
    <n v="30"/>
    <n v="151.19999999999999"/>
  </r>
  <r>
    <x v="6"/>
    <x v="19"/>
    <s v="Vigilancia"/>
    <s v="Computadoras"/>
    <s v="Eléctrica"/>
    <s v="Equipo de cómputo"/>
    <n v="300"/>
    <n v="1"/>
    <n v="1"/>
    <n v="25"/>
    <n v="7.5"/>
  </r>
  <r>
    <x v="6"/>
    <x v="19"/>
    <s v="Vigilancia"/>
    <s v="Calentador"/>
    <s v="Eléctrica"/>
    <s v="Servicios"/>
    <n v="900"/>
    <n v="1"/>
    <n v="0.5"/>
    <n v="30"/>
    <n v="13.5"/>
  </r>
  <r>
    <x v="6"/>
    <x v="19"/>
    <s v="Vigilancia"/>
    <s v="Torniquete"/>
    <s v="Eléctrica"/>
    <s v="Servicios"/>
    <n v="45"/>
    <n v="1"/>
    <n v="1"/>
    <n v="25"/>
    <n v="1.125"/>
  </r>
  <r>
    <x v="6"/>
    <x v="19"/>
    <s v="Vigilancia"/>
    <s v="Pluma"/>
    <s v="Eléctrica"/>
    <s v="Servicios"/>
    <n v="45"/>
    <n v="1"/>
    <n v="1"/>
    <n v="25"/>
    <n v="1.125"/>
  </r>
  <r>
    <x v="7"/>
    <x v="20"/>
    <s v="Mantenimiento"/>
    <s v="Lámparas"/>
    <s v="Eléctrica"/>
    <s v="Iluminación"/>
    <n v="35"/>
    <n v="7"/>
    <n v="11"/>
    <n v="30"/>
    <n v="80.849999999999994"/>
  </r>
  <r>
    <x v="7"/>
    <x v="20"/>
    <s v="Comité de Seguridad"/>
    <s v="Cámaras"/>
    <s v="Eléctrica"/>
    <s v="Seguridad"/>
    <n v="6.5"/>
    <n v="6"/>
    <n v="24"/>
    <n v="30"/>
    <n v="28.08"/>
  </r>
  <r>
    <x v="7"/>
    <x v="20"/>
    <s v="Mantenimiento"/>
    <s v="Bombas de agua"/>
    <s v="Eléctrica"/>
    <s v="Servicios"/>
    <n v="1500"/>
    <n v="5"/>
    <n v="1"/>
    <n v="8"/>
    <n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5E3BE2-59FF-47A8-A368-2E4F1F78A52F}" name="Tabla dinámica1" cacheId="1693" applyNumberFormats="0" applyBorderFormats="0" applyFontFormats="0" applyPatternFormats="0" applyAlignmentFormats="0" applyWidthHeightFormats="1" dataCaption="Valores" updatedVersion="8" minRefreshableVersion="3" useAutoFormatting="1" createdVersion="4" indent="0" outline="1" outlineData="1" multipleFieldFilters="0" chartFormat="1">
  <location ref="A3:B38" firstHeaderRow="1" firstDataRow="1" firstDataCol="1"/>
  <pivotFields count="11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22">
        <item x="1"/>
        <item x="17"/>
        <item x="19"/>
        <item x="7"/>
        <item x="18"/>
        <item x="0"/>
        <item x="13"/>
        <item x="20"/>
        <item x="16"/>
        <item x="10"/>
        <item x="11"/>
        <item x="3"/>
        <item x="9"/>
        <item x="5"/>
        <item x="4"/>
        <item x="12"/>
        <item x="6"/>
        <item x="14"/>
        <item x="2"/>
        <item x="1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0"/>
    <field x="1"/>
  </rowFields>
  <rowItems count="35">
    <i>
      <x/>
    </i>
    <i r="1">
      <x v="3"/>
    </i>
    <i r="1">
      <x v="5"/>
    </i>
    <i r="1">
      <x v="9"/>
    </i>
    <i r="1">
      <x v="10"/>
    </i>
    <i r="1">
      <x v="12"/>
    </i>
    <i r="1">
      <x v="16"/>
    </i>
    <i r="1">
      <x v="18"/>
    </i>
    <i r="1">
      <x v="20"/>
    </i>
    <i>
      <x v="1"/>
    </i>
    <i r="1">
      <x/>
    </i>
    <i r="1">
      <x v="11"/>
    </i>
    <i r="1">
      <x v="13"/>
    </i>
    <i r="1">
      <x v="14"/>
    </i>
    <i r="1">
      <x v="18"/>
    </i>
    <i>
      <x v="2"/>
    </i>
    <i r="1">
      <x/>
    </i>
    <i r="1">
      <x v="5"/>
    </i>
    <i r="1">
      <x v="15"/>
    </i>
    <i r="1">
      <x v="18"/>
    </i>
    <i>
      <x v="3"/>
    </i>
    <i r="1">
      <x v="6"/>
    </i>
    <i r="1">
      <x v="17"/>
    </i>
    <i r="1">
      <x v="18"/>
    </i>
    <i r="1">
      <x v="19"/>
    </i>
    <i>
      <x v="4"/>
    </i>
    <i r="1">
      <x v="8"/>
    </i>
    <i>
      <x v="5"/>
    </i>
    <i r="1">
      <x v="1"/>
    </i>
    <i r="1">
      <x v="4"/>
    </i>
    <i>
      <x v="6"/>
    </i>
    <i r="1">
      <x v="2"/>
    </i>
    <i>
      <x v="7"/>
    </i>
    <i r="1">
      <x v="7"/>
    </i>
    <i t="grand">
      <x/>
    </i>
  </rowItems>
  <colItems count="1">
    <i/>
  </colItems>
  <dataFields count="1">
    <dataField name="Suma de Consumo base de energía mensual_x000a_(KW)" fld="10" baseField="0" baseItem="0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opLeftCell="E1" zoomScale="85" zoomScaleNormal="85" workbookViewId="0">
      <pane ySplit="2" topLeftCell="A3" activePane="bottomLeft" state="frozen"/>
      <selection pane="bottomLeft" activeCell="K4" sqref="K4"/>
    </sheetView>
  </sheetViews>
  <sheetFormatPr defaultColWidth="11" defaultRowHeight="15.75"/>
  <cols>
    <col min="1" max="2" width="20.44140625" customWidth="1"/>
    <col min="3" max="3" width="18.44140625" customWidth="1"/>
    <col min="4" max="4" width="29.109375" customWidth="1"/>
    <col min="5" max="5" width="14.33203125" bestFit="1" customWidth="1"/>
    <col min="6" max="6" width="19" bestFit="1" customWidth="1"/>
    <col min="7" max="7" width="28.21875" bestFit="1" customWidth="1"/>
    <col min="8" max="8" width="19.109375" bestFit="1" customWidth="1"/>
    <col min="9" max="9" width="23.33203125" bestFit="1" customWidth="1"/>
    <col min="10" max="10" width="22.44140625" bestFit="1" customWidth="1"/>
    <col min="11" max="11" width="31.6640625" bestFit="1" customWidth="1"/>
  </cols>
  <sheetData>
    <row r="1" spans="1:11" ht="26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47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23" t="s">
        <v>12</v>
      </c>
      <c r="B3" s="23" t="s">
        <v>13</v>
      </c>
      <c r="C3" s="23" t="s">
        <v>14</v>
      </c>
      <c r="D3" s="23" t="s">
        <v>15</v>
      </c>
      <c r="E3" s="23" t="s">
        <v>16</v>
      </c>
      <c r="F3" s="23" t="s">
        <v>17</v>
      </c>
      <c r="G3" s="23">
        <v>70</v>
      </c>
      <c r="H3" s="23">
        <v>9</v>
      </c>
      <c r="I3" s="25">
        <v>8</v>
      </c>
      <c r="J3" s="25">
        <v>25</v>
      </c>
      <c r="K3" s="25">
        <f>(G3*H3*I3*J3)/1000</f>
        <v>126</v>
      </c>
    </row>
    <row r="4" spans="1:11">
      <c r="A4" s="21" t="s">
        <v>18</v>
      </c>
      <c r="B4" s="21" t="s">
        <v>19</v>
      </c>
      <c r="C4" s="21" t="s">
        <v>20</v>
      </c>
      <c r="D4" s="21" t="s">
        <v>21</v>
      </c>
      <c r="E4" s="21" t="s">
        <v>16</v>
      </c>
      <c r="F4" s="21" t="s">
        <v>22</v>
      </c>
      <c r="G4" s="22">
        <v>28</v>
      </c>
      <c r="H4" s="21">
        <v>316</v>
      </c>
      <c r="I4" s="24">
        <v>2.5</v>
      </c>
      <c r="J4" s="24">
        <v>25</v>
      </c>
      <c r="K4" s="24">
        <f>(G4*H4*I4*J4)/1000</f>
        <v>553</v>
      </c>
    </row>
    <row r="5" spans="1:11">
      <c r="A5" s="23" t="s">
        <v>18</v>
      </c>
      <c r="B5" s="23" t="s">
        <v>19</v>
      </c>
      <c r="C5" s="23" t="s">
        <v>20</v>
      </c>
      <c r="D5" s="23" t="s">
        <v>23</v>
      </c>
      <c r="E5" s="23" t="s">
        <v>16</v>
      </c>
      <c r="F5" s="23" t="s">
        <v>24</v>
      </c>
      <c r="G5" s="23">
        <v>430</v>
      </c>
      <c r="H5" s="23">
        <v>5</v>
      </c>
      <c r="I5" s="25">
        <v>2</v>
      </c>
      <c r="J5" s="25">
        <v>25</v>
      </c>
      <c r="K5" s="25">
        <f>(G5*H5*I5*J5)/1000</f>
        <v>107.5</v>
      </c>
    </row>
    <row r="6" spans="1:11">
      <c r="A6" s="21" t="s">
        <v>18</v>
      </c>
      <c r="B6" s="21" t="s">
        <v>19</v>
      </c>
      <c r="C6" s="21" t="s">
        <v>20</v>
      </c>
      <c r="D6" s="21" t="s">
        <v>25</v>
      </c>
      <c r="E6" s="21" t="s">
        <v>16</v>
      </c>
      <c r="F6" s="21" t="s">
        <v>24</v>
      </c>
      <c r="G6">
        <v>145</v>
      </c>
      <c r="H6" s="21">
        <v>1</v>
      </c>
      <c r="I6" s="24">
        <v>2</v>
      </c>
      <c r="J6" s="24">
        <v>25</v>
      </c>
      <c r="K6" s="24">
        <f t="shared" ref="K6" si="0">(G6*H6*I6*J6)/1000</f>
        <v>7.25</v>
      </c>
    </row>
    <row r="7" spans="1:11">
      <c r="A7" s="23"/>
      <c r="B7" s="23"/>
      <c r="C7" s="23"/>
      <c r="D7" s="23"/>
      <c r="E7" s="23"/>
      <c r="F7" s="23"/>
      <c r="G7" s="23"/>
      <c r="H7" s="23"/>
      <c r="I7" s="25"/>
      <c r="J7" s="25"/>
      <c r="K7" s="25"/>
    </row>
    <row r="8" spans="1:11">
      <c r="A8" s="21"/>
      <c r="B8" s="54"/>
      <c r="C8" s="21"/>
      <c r="D8" s="21"/>
      <c r="E8" s="21"/>
      <c r="F8" s="21"/>
      <c r="G8" s="21"/>
      <c r="H8" s="21"/>
      <c r="I8" s="24"/>
      <c r="J8" s="24"/>
      <c r="K8" s="24"/>
    </row>
    <row r="9" spans="1:11">
      <c r="A9" s="23"/>
      <c r="B9" s="23"/>
      <c r="C9" s="23"/>
      <c r="D9" s="23"/>
      <c r="E9" s="23"/>
      <c r="F9" s="23"/>
      <c r="G9" s="23"/>
      <c r="H9" s="23"/>
      <c r="I9" s="25"/>
      <c r="J9" s="25"/>
      <c r="K9" s="25"/>
    </row>
    <row r="10" spans="1:11">
      <c r="A10" s="21"/>
      <c r="B10" s="54"/>
      <c r="C10" s="21"/>
      <c r="D10" s="21"/>
      <c r="E10" s="21"/>
      <c r="F10" s="21"/>
      <c r="G10" s="21"/>
      <c r="H10" s="21"/>
      <c r="I10" s="24"/>
      <c r="J10" s="24"/>
      <c r="K10" s="24"/>
    </row>
    <row r="11" spans="1:11">
      <c r="A11" s="23"/>
      <c r="B11" s="55"/>
      <c r="C11" s="23"/>
      <c r="D11" s="23"/>
      <c r="E11" s="23"/>
      <c r="F11" s="23"/>
      <c r="G11" s="23"/>
      <c r="H11" s="23"/>
      <c r="I11" s="25"/>
      <c r="J11" s="25"/>
      <c r="K11" s="25"/>
    </row>
    <row r="12" spans="1:11">
      <c r="A12" s="21"/>
      <c r="B12" s="21"/>
      <c r="C12" s="21"/>
      <c r="D12" s="21"/>
      <c r="E12" s="21"/>
      <c r="F12" s="21"/>
      <c r="G12" s="21"/>
      <c r="H12" s="21"/>
      <c r="I12" s="24"/>
      <c r="J12" s="24"/>
      <c r="K12" s="24"/>
    </row>
    <row r="13" spans="1:11">
      <c r="A13" s="23"/>
      <c r="B13" s="23"/>
      <c r="C13" s="23"/>
      <c r="D13" s="23"/>
      <c r="E13" s="23"/>
      <c r="F13" s="23"/>
      <c r="G13" s="23"/>
      <c r="H13" s="23"/>
      <c r="I13" s="25"/>
      <c r="J13" s="25"/>
      <c r="K13" s="25"/>
    </row>
    <row r="14" spans="1:11">
      <c r="A14" s="21"/>
      <c r="B14" s="21"/>
      <c r="C14" s="21"/>
      <c r="D14" s="21"/>
      <c r="E14" s="21"/>
      <c r="F14" s="21"/>
      <c r="G14" s="21"/>
      <c r="H14" s="21"/>
      <c r="I14" s="24"/>
      <c r="J14" s="24"/>
      <c r="K14" s="24"/>
    </row>
    <row r="15" spans="1:11">
      <c r="A15" s="23"/>
      <c r="B15" s="23"/>
      <c r="C15" s="23"/>
      <c r="D15" s="23"/>
      <c r="E15" s="23"/>
      <c r="F15" s="23"/>
      <c r="G15" s="23"/>
      <c r="H15" s="23"/>
      <c r="I15" s="25"/>
      <c r="J15" s="25"/>
      <c r="K15" s="25"/>
    </row>
    <row r="16" spans="1:11">
      <c r="A16" s="21"/>
      <c r="B16" s="21"/>
      <c r="C16" s="21"/>
      <c r="D16" s="21"/>
      <c r="E16" s="21"/>
      <c r="F16" s="21"/>
      <c r="G16" s="21"/>
      <c r="H16" s="21"/>
      <c r="I16" s="24"/>
      <c r="J16" s="24"/>
      <c r="K16" s="24"/>
    </row>
    <row r="17" spans="1:11">
      <c r="A17" s="23"/>
      <c r="B17" s="23"/>
      <c r="C17" s="23"/>
      <c r="D17" s="23"/>
      <c r="E17" s="23"/>
      <c r="F17" s="23"/>
      <c r="G17" s="23"/>
      <c r="H17" s="23"/>
      <c r="I17" s="25"/>
      <c r="J17" s="25"/>
      <c r="K17" s="25"/>
    </row>
    <row r="18" spans="1:11">
      <c r="A18" s="21"/>
      <c r="B18" s="21"/>
      <c r="C18" s="21"/>
      <c r="D18" s="21"/>
      <c r="E18" s="21"/>
      <c r="F18" s="21"/>
      <c r="G18" s="21"/>
      <c r="H18" s="21"/>
      <c r="I18" s="24"/>
      <c r="J18" s="24"/>
      <c r="K18" s="24"/>
    </row>
    <row r="19" spans="1:11">
      <c r="A19" s="23"/>
      <c r="B19" s="23"/>
      <c r="C19" s="23"/>
      <c r="D19" s="23"/>
      <c r="E19" s="23"/>
      <c r="F19" s="23"/>
      <c r="G19" s="23"/>
      <c r="H19" s="23"/>
      <c r="I19" s="25"/>
      <c r="J19" s="25"/>
      <c r="K19" s="25"/>
    </row>
    <row r="20" spans="1:11">
      <c r="A20" s="21"/>
      <c r="B20" s="21"/>
      <c r="C20" s="21"/>
      <c r="D20" s="21"/>
      <c r="E20" s="21"/>
      <c r="F20" s="21"/>
      <c r="G20" s="21"/>
      <c r="H20" s="21"/>
      <c r="I20" s="24"/>
      <c r="J20" s="24"/>
      <c r="K20" s="24"/>
    </row>
    <row r="21" spans="1:11">
      <c r="A21" s="23"/>
      <c r="B21" s="23"/>
      <c r="C21" s="23"/>
      <c r="D21" s="23"/>
      <c r="E21" s="23"/>
      <c r="F21" s="23"/>
      <c r="G21" s="23"/>
      <c r="H21" s="23"/>
      <c r="I21" s="25"/>
      <c r="J21" s="25"/>
      <c r="K21" s="25"/>
    </row>
    <row r="22" spans="1:11">
      <c r="A22" s="21"/>
      <c r="B22" s="21"/>
      <c r="C22" s="21"/>
      <c r="D22" s="21"/>
      <c r="E22" s="21"/>
      <c r="F22" s="21"/>
      <c r="G22" s="21"/>
      <c r="H22" s="21"/>
      <c r="I22" s="24"/>
      <c r="J22" s="24"/>
      <c r="K22" s="24"/>
    </row>
    <row r="23" spans="1:11">
      <c r="A23" s="23"/>
      <c r="B23" s="23"/>
      <c r="C23" s="23"/>
      <c r="D23" s="23"/>
      <c r="E23" s="23"/>
      <c r="F23" s="23"/>
      <c r="G23" s="23"/>
      <c r="H23" s="23"/>
      <c r="I23" s="25"/>
      <c r="J23" s="25"/>
      <c r="K23" s="25"/>
    </row>
    <row r="24" spans="1:11">
      <c r="A24" s="21"/>
      <c r="B24" s="21"/>
      <c r="C24" s="21"/>
      <c r="D24" s="21"/>
      <c r="E24" s="21"/>
      <c r="F24" s="21"/>
      <c r="G24" s="21"/>
      <c r="H24" s="21"/>
      <c r="I24" s="24"/>
      <c r="J24" s="24"/>
      <c r="K24" s="24"/>
    </row>
    <row r="25" spans="1:11">
      <c r="A25" s="23"/>
      <c r="B25" s="23"/>
      <c r="C25" s="23"/>
      <c r="D25" s="23"/>
      <c r="E25" s="23"/>
      <c r="F25" s="23"/>
      <c r="G25" s="23"/>
      <c r="H25" s="23"/>
      <c r="I25" s="25"/>
      <c r="J25" s="25"/>
      <c r="K25" s="25"/>
    </row>
    <row r="26" spans="1:11">
      <c r="A26" s="21"/>
      <c r="B26" s="54"/>
      <c r="C26" s="21"/>
      <c r="D26" s="21"/>
      <c r="E26" s="21"/>
      <c r="F26" s="21"/>
      <c r="G26" s="21"/>
      <c r="H26" s="21"/>
      <c r="I26" s="24"/>
      <c r="J26" s="24"/>
      <c r="K26" s="24"/>
    </row>
    <row r="27" spans="1:11">
      <c r="A27" s="23"/>
      <c r="B27" s="23"/>
      <c r="C27" s="23"/>
      <c r="D27" s="23"/>
      <c r="E27" s="23"/>
      <c r="F27" s="23"/>
      <c r="G27" s="23"/>
      <c r="H27" s="23"/>
      <c r="I27" s="25"/>
      <c r="J27" s="25"/>
      <c r="K27" s="25"/>
    </row>
    <row r="28" spans="1:11">
      <c r="A28" s="21"/>
      <c r="B28" s="21"/>
      <c r="C28" s="21"/>
      <c r="D28" s="21"/>
      <c r="E28" s="21"/>
      <c r="F28" s="21"/>
      <c r="G28" s="21"/>
      <c r="H28" s="21"/>
      <c r="I28" s="24"/>
      <c r="J28" s="24"/>
      <c r="K28" s="24"/>
    </row>
    <row r="29" spans="1:11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</row>
    <row r="30" spans="1:11">
      <c r="A30" s="21"/>
      <c r="B30" s="21"/>
      <c r="C30" s="21"/>
      <c r="D30" s="21"/>
      <c r="E30" s="21"/>
      <c r="F30" s="21"/>
      <c r="G30" s="21"/>
      <c r="H30" s="21"/>
      <c r="I30" s="24"/>
      <c r="J30" s="24"/>
      <c r="K30" s="24"/>
    </row>
    <row r="31" spans="1:11">
      <c r="A31" s="23"/>
      <c r="B31" s="23"/>
      <c r="C31" s="23"/>
      <c r="D31" s="23"/>
      <c r="E31" s="23"/>
      <c r="F31" s="23"/>
      <c r="G31" s="23"/>
      <c r="H31" s="23"/>
      <c r="I31" s="25"/>
      <c r="J31" s="25"/>
      <c r="K31" s="25"/>
    </row>
    <row r="32" spans="1:11">
      <c r="A32" s="21"/>
      <c r="B32" s="21"/>
      <c r="C32" s="21"/>
      <c r="D32" s="21"/>
      <c r="E32" s="21"/>
      <c r="F32" s="21"/>
      <c r="G32" s="21"/>
      <c r="H32" s="21"/>
      <c r="I32" s="24"/>
      <c r="J32" s="24"/>
      <c r="K32" s="24"/>
    </row>
    <row r="33" spans="1:11">
      <c r="A33" s="23"/>
      <c r="B33" s="23"/>
      <c r="C33" s="23"/>
      <c r="D33" s="23"/>
      <c r="E33" s="23"/>
      <c r="F33" s="23"/>
      <c r="G33" s="23"/>
      <c r="H33" s="23"/>
      <c r="I33" s="25"/>
      <c r="J33" s="25"/>
      <c r="K33" s="25"/>
    </row>
    <row r="34" spans="1:11">
      <c r="A34" s="21"/>
      <c r="B34" s="21"/>
      <c r="C34" s="21"/>
      <c r="D34" s="21"/>
      <c r="E34" s="21"/>
      <c r="F34" s="21"/>
      <c r="G34" s="21"/>
      <c r="H34" s="21"/>
      <c r="I34" s="24"/>
      <c r="J34" s="24"/>
      <c r="K34" s="24"/>
    </row>
    <row r="35" spans="1:11">
      <c r="A35" s="23"/>
      <c r="B35" s="23"/>
      <c r="C35" s="23"/>
      <c r="D35" s="23"/>
      <c r="E35" s="23"/>
      <c r="F35" s="23"/>
      <c r="G35" s="23"/>
      <c r="H35" s="23"/>
      <c r="I35" s="25"/>
      <c r="J35" s="25"/>
      <c r="K35" s="25"/>
    </row>
    <row r="36" spans="1:11">
      <c r="A36" s="21"/>
      <c r="B36" s="21"/>
      <c r="C36" s="21"/>
      <c r="D36" s="21"/>
      <c r="E36" s="21"/>
      <c r="F36" s="21"/>
      <c r="G36" s="21"/>
      <c r="H36" s="21"/>
      <c r="I36" s="24"/>
      <c r="J36" s="24"/>
      <c r="K36" s="24"/>
    </row>
    <row r="37" spans="1:11">
      <c r="A37" s="23"/>
      <c r="B37" s="55"/>
      <c r="C37" s="23"/>
      <c r="D37" s="23"/>
      <c r="E37" s="23"/>
      <c r="F37" s="23"/>
      <c r="G37" s="23"/>
      <c r="H37" s="23"/>
      <c r="I37" s="25"/>
      <c r="J37" s="25"/>
      <c r="K37" s="25"/>
    </row>
    <row r="38" spans="1:11">
      <c r="A38" s="21"/>
      <c r="B38" s="21"/>
      <c r="C38" s="21"/>
      <c r="D38" s="21"/>
      <c r="E38" s="21"/>
      <c r="F38" s="21"/>
      <c r="G38" s="21"/>
      <c r="H38" s="21"/>
      <c r="I38" s="24"/>
      <c r="J38" s="24"/>
      <c r="K38" s="24"/>
    </row>
    <row r="39" spans="1:11">
      <c r="A39" s="23"/>
      <c r="B39" s="23"/>
      <c r="C39" s="23"/>
      <c r="D39" s="23"/>
      <c r="E39" s="23"/>
      <c r="F39" s="23"/>
      <c r="G39" s="23"/>
      <c r="H39" s="23"/>
      <c r="I39" s="25"/>
      <c r="J39" s="25"/>
      <c r="K39" s="25"/>
    </row>
    <row r="40" spans="1:11">
      <c r="A40" s="21"/>
      <c r="B40" s="21"/>
      <c r="C40" s="21"/>
      <c r="D40" s="21"/>
      <c r="E40" s="21"/>
      <c r="F40" s="21"/>
      <c r="G40" s="21"/>
      <c r="H40" s="21"/>
      <c r="I40" s="24"/>
      <c r="J40" s="24"/>
      <c r="K40" s="24"/>
    </row>
    <row r="41" spans="1:11">
      <c r="A41" s="23"/>
      <c r="B41" s="23"/>
      <c r="C41" s="23"/>
      <c r="D41" s="23"/>
      <c r="E41" s="23"/>
      <c r="F41" s="23"/>
      <c r="G41" s="23"/>
      <c r="H41" s="23"/>
      <c r="I41" s="25"/>
      <c r="J41" s="25"/>
      <c r="K41" s="25"/>
    </row>
    <row r="42" spans="1:11">
      <c r="A42" s="21"/>
      <c r="B42" s="21"/>
      <c r="C42" s="21"/>
      <c r="D42" s="21"/>
      <c r="E42" s="21"/>
      <c r="F42" s="21"/>
      <c r="G42" s="21"/>
      <c r="H42" s="21"/>
      <c r="I42" s="24"/>
      <c r="J42" s="24"/>
      <c r="K42" s="24"/>
    </row>
    <row r="43" spans="1:11">
      <c r="A43" s="23"/>
      <c r="B43" s="23"/>
      <c r="C43" s="23"/>
      <c r="D43" s="23"/>
      <c r="E43" s="23"/>
      <c r="F43" s="23"/>
      <c r="G43" s="23"/>
      <c r="H43" s="23"/>
      <c r="I43" s="25"/>
      <c r="J43" s="25"/>
      <c r="K43" s="25"/>
    </row>
    <row r="44" spans="1:11">
      <c r="A44" s="21"/>
      <c r="B44" s="21"/>
      <c r="C44" s="21"/>
      <c r="D44" s="21"/>
      <c r="E44" s="21"/>
      <c r="F44" s="21"/>
      <c r="G44" s="21"/>
      <c r="H44" s="21"/>
      <c r="I44" s="24"/>
      <c r="J44" s="24"/>
      <c r="K44" s="24"/>
    </row>
    <row r="45" spans="1:11">
      <c r="A45" s="23"/>
      <c r="B45" s="23"/>
      <c r="C45" s="23"/>
      <c r="D45" s="23"/>
      <c r="E45" s="23"/>
      <c r="F45" s="23"/>
      <c r="G45" s="23"/>
      <c r="H45" s="23"/>
      <c r="I45" s="25"/>
      <c r="J45" s="25"/>
      <c r="K45" s="25"/>
    </row>
    <row r="46" spans="1:11">
      <c r="A46" s="21"/>
      <c r="B46" s="21"/>
      <c r="C46" s="21"/>
      <c r="D46" s="21"/>
      <c r="E46" s="21"/>
      <c r="F46" s="21"/>
      <c r="G46" s="21"/>
      <c r="H46" s="21"/>
      <c r="I46" s="24"/>
      <c r="J46" s="24"/>
      <c r="K46" s="24"/>
    </row>
    <row r="47" spans="1:11">
      <c r="A47" s="23"/>
      <c r="B47" s="23"/>
      <c r="C47" s="23"/>
      <c r="D47" s="23"/>
      <c r="E47" s="23"/>
      <c r="F47" s="23"/>
      <c r="G47" s="23"/>
      <c r="H47" s="23"/>
      <c r="I47" s="25"/>
      <c r="J47" s="25"/>
      <c r="K47" s="25"/>
    </row>
    <row r="48" spans="1:11">
      <c r="A48" s="21"/>
      <c r="B48" s="21"/>
      <c r="C48" s="21"/>
      <c r="D48" s="21"/>
      <c r="E48" s="21"/>
      <c r="F48" s="21"/>
      <c r="G48" s="21"/>
      <c r="H48" s="21"/>
      <c r="I48" s="24"/>
      <c r="J48" s="24"/>
      <c r="K48" s="24"/>
    </row>
    <row r="49" spans="1:11">
      <c r="A49" s="23"/>
      <c r="B49" s="23"/>
      <c r="C49" s="23"/>
      <c r="D49" s="23"/>
      <c r="E49" s="23"/>
      <c r="F49" s="23"/>
      <c r="G49" s="23"/>
      <c r="H49" s="23"/>
      <c r="I49" s="25"/>
      <c r="J49" s="25"/>
      <c r="K49" s="25"/>
    </row>
    <row r="50" spans="1:11">
      <c r="A50" s="21"/>
      <c r="B50" s="21"/>
      <c r="C50" s="21"/>
      <c r="D50" s="21"/>
      <c r="E50" s="21"/>
      <c r="F50" s="21"/>
      <c r="G50" s="21"/>
      <c r="H50" s="21"/>
      <c r="I50" s="24"/>
      <c r="J50" s="24"/>
      <c r="K50" s="24"/>
    </row>
    <row r="51" spans="1:11">
      <c r="A51" s="23"/>
      <c r="B51" s="23"/>
      <c r="C51" s="23"/>
      <c r="D51" s="23"/>
      <c r="E51" s="23"/>
      <c r="F51" s="23"/>
      <c r="G51" s="23"/>
      <c r="H51" s="23"/>
      <c r="I51" s="25"/>
      <c r="J51" s="25"/>
      <c r="K51" s="25"/>
    </row>
    <row r="52" spans="1:11">
      <c r="A52" s="21"/>
      <c r="B52" s="21"/>
      <c r="C52" s="21"/>
      <c r="D52" s="21"/>
      <c r="E52" s="21"/>
      <c r="F52" s="21"/>
      <c r="G52" s="21"/>
      <c r="H52" s="21"/>
      <c r="I52" s="24"/>
      <c r="J52" s="24"/>
      <c r="K52" s="24"/>
    </row>
    <row r="53" spans="1:11">
      <c r="A53" s="23"/>
      <c r="B53" s="23"/>
      <c r="C53" s="23"/>
      <c r="D53" s="23"/>
      <c r="E53" s="23"/>
      <c r="F53" s="23"/>
      <c r="G53" s="23"/>
      <c r="H53" s="23"/>
      <c r="I53" s="25"/>
      <c r="J53" s="25"/>
      <c r="K53" s="25"/>
    </row>
    <row r="54" spans="1:11">
      <c r="A54" s="21"/>
      <c r="B54" s="21"/>
      <c r="C54" s="21"/>
      <c r="D54" s="21"/>
      <c r="E54" s="21"/>
      <c r="F54" s="21"/>
      <c r="G54" s="21"/>
      <c r="H54" s="21"/>
      <c r="I54" s="24"/>
      <c r="J54" s="24"/>
      <c r="K54" s="24"/>
    </row>
    <row r="55" spans="1:11">
      <c r="A55" s="23"/>
      <c r="B55" s="23"/>
      <c r="C55" s="23"/>
      <c r="D55" s="23"/>
      <c r="E55" s="23"/>
      <c r="F55" s="23"/>
      <c r="G55" s="23"/>
      <c r="H55" s="23"/>
      <c r="I55" s="25"/>
      <c r="J55" s="25"/>
      <c r="K55" s="25"/>
    </row>
    <row r="56" spans="1:11">
      <c r="A56" s="21"/>
      <c r="B56" s="21"/>
      <c r="C56" s="21"/>
      <c r="D56" s="21"/>
      <c r="E56" s="21"/>
      <c r="F56" s="21"/>
      <c r="G56" s="21"/>
      <c r="H56" s="21"/>
      <c r="I56" s="24"/>
      <c r="J56" s="24"/>
      <c r="K56" s="24"/>
    </row>
    <row r="57" spans="1:11">
      <c r="A57" s="23"/>
      <c r="B57" s="23"/>
      <c r="C57" s="23"/>
      <c r="D57" s="23"/>
      <c r="E57" s="23"/>
      <c r="F57" s="23"/>
      <c r="G57" s="23"/>
      <c r="H57" s="23"/>
      <c r="I57" s="25"/>
      <c r="J57" s="25"/>
      <c r="K57" s="25"/>
    </row>
    <row r="58" spans="1:11">
      <c r="A58" s="21"/>
      <c r="B58" s="21"/>
      <c r="C58" s="21"/>
      <c r="D58" s="21"/>
      <c r="E58" s="21"/>
      <c r="F58" s="21"/>
      <c r="G58" s="21"/>
      <c r="H58" s="21"/>
      <c r="I58" s="24"/>
      <c r="J58" s="24"/>
      <c r="K58" s="24"/>
    </row>
    <row r="59" spans="1:11">
      <c r="A59" s="23"/>
      <c r="B59" s="23"/>
      <c r="C59" s="23"/>
      <c r="D59" s="23"/>
      <c r="E59" s="23"/>
      <c r="F59" s="23"/>
      <c r="G59" s="23"/>
      <c r="H59" s="23"/>
      <c r="I59" s="25"/>
      <c r="J59" s="25"/>
      <c r="K59" s="25"/>
    </row>
    <row r="60" spans="1:11">
      <c r="A60" s="21"/>
      <c r="B60" s="21"/>
      <c r="C60" s="21"/>
      <c r="D60" s="21"/>
      <c r="E60" s="21"/>
      <c r="F60" s="21"/>
      <c r="G60" s="21"/>
      <c r="H60" s="21"/>
      <c r="I60" s="24"/>
      <c r="J60" s="24"/>
      <c r="K60" s="24"/>
    </row>
    <row r="61" spans="1:11">
      <c r="A61" s="23"/>
      <c r="B61" s="23"/>
      <c r="C61" s="23"/>
      <c r="D61" s="23"/>
      <c r="E61" s="23"/>
      <c r="F61" s="23"/>
      <c r="G61" s="23"/>
      <c r="H61" s="23"/>
      <c r="I61" s="25"/>
      <c r="J61" s="25"/>
      <c r="K61" s="25"/>
    </row>
    <row r="62" spans="1:11">
      <c r="A62" s="21"/>
      <c r="B62" s="21"/>
      <c r="C62" s="21"/>
      <c r="D62" s="21"/>
      <c r="E62" s="21"/>
      <c r="F62" s="21"/>
      <c r="G62" s="21"/>
      <c r="H62" s="21"/>
      <c r="I62" s="24"/>
      <c r="J62" s="24"/>
      <c r="K62" s="24"/>
    </row>
    <row r="63" spans="1:11">
      <c r="A63" s="23"/>
      <c r="B63" s="23"/>
      <c r="C63" s="23"/>
      <c r="D63" s="23"/>
      <c r="E63" s="23"/>
      <c r="F63" s="23"/>
      <c r="G63" s="23"/>
      <c r="H63" s="23"/>
      <c r="I63" s="25"/>
      <c r="J63" s="25"/>
      <c r="K63" s="25"/>
    </row>
  </sheetData>
  <mergeCells count="1">
    <mergeCell ref="A1:K1"/>
  </mergeCells>
  <pageMargins left="0.25" right="0.25" top="0.75" bottom="0.75" header="0.3" footer="0.3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38"/>
  <sheetViews>
    <sheetView tabSelected="1" zoomScale="60" zoomScaleNormal="60" workbookViewId="0">
      <selection activeCell="B14" sqref="B14"/>
    </sheetView>
  </sheetViews>
  <sheetFormatPr defaultColWidth="11" defaultRowHeight="15.75"/>
  <cols>
    <col min="1" max="1" width="54.33203125" bestFit="1" customWidth="1"/>
    <col min="2" max="3" width="43" bestFit="1" customWidth="1"/>
  </cols>
  <sheetData>
    <row r="3" spans="1:2">
      <c r="A3" s="56" t="s">
        <v>26</v>
      </c>
      <c r="B3" t="s">
        <v>27</v>
      </c>
    </row>
    <row r="4" spans="1:2">
      <c r="A4" s="20" t="s">
        <v>12</v>
      </c>
      <c r="B4">
        <v>2013.0409999999997</v>
      </c>
    </row>
    <row r="5" spans="1:2">
      <c r="A5" s="60" t="s">
        <v>28</v>
      </c>
      <c r="B5">
        <v>907.76</v>
      </c>
    </row>
    <row r="6" spans="1:2">
      <c r="A6" s="60" t="s">
        <v>13</v>
      </c>
      <c r="B6">
        <v>220.5</v>
      </c>
    </row>
    <row r="7" spans="1:2">
      <c r="A7" s="60" t="s">
        <v>29</v>
      </c>
      <c r="B7">
        <v>74.475999999999999</v>
      </c>
    </row>
    <row r="8" spans="1:2">
      <c r="A8" s="60" t="s">
        <v>30</v>
      </c>
      <c r="B8">
        <v>11.6</v>
      </c>
    </row>
    <row r="9" spans="1:2">
      <c r="A9" s="60" t="s">
        <v>31</v>
      </c>
      <c r="B9">
        <v>6</v>
      </c>
    </row>
    <row r="10" spans="1:2">
      <c r="A10" s="60" t="s">
        <v>32</v>
      </c>
      <c r="B10">
        <v>427</v>
      </c>
    </row>
    <row r="11" spans="1:2">
      <c r="A11" s="60" t="s">
        <v>33</v>
      </c>
      <c r="B11">
        <v>37.58</v>
      </c>
    </row>
    <row r="12" spans="1:2">
      <c r="A12" s="60" t="s">
        <v>34</v>
      </c>
      <c r="B12">
        <v>328.125</v>
      </c>
    </row>
    <row r="13" spans="1:2">
      <c r="A13" s="20" t="s">
        <v>18</v>
      </c>
      <c r="B13">
        <v>804.35800000000006</v>
      </c>
    </row>
    <row r="14" spans="1:2">
      <c r="A14" s="60" t="s">
        <v>19</v>
      </c>
      <c r="B14">
        <v>667.75</v>
      </c>
    </row>
    <row r="15" spans="1:2" ht="14.25" customHeight="1">
      <c r="A15" s="60" t="s">
        <v>35</v>
      </c>
      <c r="B15">
        <v>96.048000000000002</v>
      </c>
    </row>
    <row r="16" spans="1:2">
      <c r="A16" s="60" t="s">
        <v>36</v>
      </c>
      <c r="B16">
        <v>0.96</v>
      </c>
    </row>
    <row r="17" spans="1:2">
      <c r="A17" s="60" t="s">
        <v>37</v>
      </c>
      <c r="B17">
        <v>15</v>
      </c>
    </row>
    <row r="18" spans="1:2">
      <c r="A18" s="60" t="s">
        <v>33</v>
      </c>
      <c r="B18">
        <v>24.6</v>
      </c>
    </row>
    <row r="19" spans="1:2">
      <c r="A19" s="20" t="s">
        <v>38</v>
      </c>
      <c r="B19">
        <v>1520.175</v>
      </c>
    </row>
    <row r="20" spans="1:2">
      <c r="A20" s="60" t="s">
        <v>19</v>
      </c>
      <c r="B20">
        <v>1064.25</v>
      </c>
    </row>
    <row r="21" spans="1:2">
      <c r="A21" s="60" t="s">
        <v>13</v>
      </c>
      <c r="B21">
        <v>277.2</v>
      </c>
    </row>
    <row r="22" spans="1:2">
      <c r="A22" s="60" t="s">
        <v>39</v>
      </c>
      <c r="B22">
        <v>145.80000000000001</v>
      </c>
    </row>
    <row r="23" spans="1:2">
      <c r="A23" s="60" t="s">
        <v>33</v>
      </c>
      <c r="B23">
        <v>32.924999999999997</v>
      </c>
    </row>
    <row r="24" spans="1:2">
      <c r="A24" s="20" t="s">
        <v>40</v>
      </c>
      <c r="B24">
        <v>3666.3249999999998</v>
      </c>
    </row>
    <row r="25" spans="1:2">
      <c r="A25" s="60" t="s">
        <v>41</v>
      </c>
      <c r="B25">
        <v>497.14499999999998</v>
      </c>
    </row>
    <row r="26" spans="1:2">
      <c r="A26" s="60" t="s">
        <v>42</v>
      </c>
      <c r="B26">
        <v>1336.38</v>
      </c>
    </row>
    <row r="27" spans="1:2">
      <c r="A27" s="60" t="s">
        <v>33</v>
      </c>
      <c r="B27">
        <v>79.2</v>
      </c>
    </row>
    <row r="28" spans="1:2">
      <c r="A28" s="60" t="s">
        <v>43</v>
      </c>
      <c r="B28">
        <v>1753.6</v>
      </c>
    </row>
    <row r="29" spans="1:2">
      <c r="A29" s="20" t="s">
        <v>44</v>
      </c>
      <c r="B29">
        <v>1.68</v>
      </c>
    </row>
    <row r="30" spans="1:2">
      <c r="A30" s="60" t="s">
        <v>44</v>
      </c>
      <c r="B30">
        <v>1.68</v>
      </c>
    </row>
    <row r="31" spans="1:2">
      <c r="A31" s="20" t="s">
        <v>45</v>
      </c>
      <c r="B31">
        <v>297.89999999999998</v>
      </c>
    </row>
    <row r="32" spans="1:2">
      <c r="A32" s="60" t="s">
        <v>45</v>
      </c>
      <c r="B32">
        <v>71.25</v>
      </c>
    </row>
    <row r="33" spans="1:2">
      <c r="A33" s="60" t="s">
        <v>46</v>
      </c>
      <c r="B33">
        <v>226.65</v>
      </c>
    </row>
    <row r="34" spans="1:2">
      <c r="A34" s="20" t="s">
        <v>47</v>
      </c>
      <c r="B34">
        <v>242.85</v>
      </c>
    </row>
    <row r="35" spans="1:2">
      <c r="A35" s="60" t="s">
        <v>47</v>
      </c>
      <c r="B35">
        <v>242.85</v>
      </c>
    </row>
    <row r="36" spans="1:2">
      <c r="A36" s="20" t="s">
        <v>48</v>
      </c>
      <c r="B36">
        <v>168.93</v>
      </c>
    </row>
    <row r="37" spans="1:2">
      <c r="A37" s="60" t="s">
        <v>48</v>
      </c>
      <c r="B37">
        <v>168.93</v>
      </c>
    </row>
    <row r="38" spans="1:2">
      <c r="A38" s="20" t="s">
        <v>49</v>
      </c>
      <c r="B38">
        <v>8715.2590000000018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zoomScale="70" zoomScaleNormal="70" workbookViewId="0">
      <selection activeCell="F8" sqref="F8"/>
    </sheetView>
  </sheetViews>
  <sheetFormatPr defaultColWidth="11" defaultRowHeight="15.75"/>
  <cols>
    <col min="1" max="1" width="19.88671875" style="5" customWidth="1"/>
    <col min="2" max="2" width="23.44140625" customWidth="1"/>
    <col min="3" max="3" width="6.109375" customWidth="1"/>
    <col min="4" max="4" width="27.109375" customWidth="1"/>
    <col min="5" max="5" width="6" customWidth="1"/>
    <col min="6" max="6" width="25.88671875" customWidth="1"/>
    <col min="7" max="7" width="19.88671875" customWidth="1"/>
    <col min="8" max="8" width="17.44140625" customWidth="1"/>
    <col min="9" max="9" width="19.33203125" customWidth="1"/>
    <col min="10" max="10" width="23.109375" customWidth="1"/>
  </cols>
  <sheetData>
    <row r="1" spans="1:10" ht="26.25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>
      <c r="C2" s="80" t="s">
        <v>51</v>
      </c>
      <c r="D2" s="81"/>
      <c r="E2" s="81"/>
      <c r="F2" s="82"/>
    </row>
    <row r="3" spans="1:10" ht="47.25">
      <c r="A3" s="83" t="s">
        <v>52</v>
      </c>
      <c r="B3" s="83" t="s">
        <v>53</v>
      </c>
      <c r="C3" s="83" t="s">
        <v>54</v>
      </c>
      <c r="D3" s="83" t="s">
        <v>55</v>
      </c>
      <c r="E3" s="83" t="s">
        <v>56</v>
      </c>
      <c r="F3" s="83" t="s">
        <v>57</v>
      </c>
      <c r="G3" s="84" t="s">
        <v>58</v>
      </c>
      <c r="H3" s="84" t="s">
        <v>59</v>
      </c>
      <c r="I3" s="84" t="s">
        <v>60</v>
      </c>
      <c r="J3" s="84" t="s">
        <v>61</v>
      </c>
    </row>
    <row r="4" spans="1:10" ht="47.25">
      <c r="A4" s="65" t="s">
        <v>62</v>
      </c>
      <c r="B4" s="6" t="s">
        <v>63</v>
      </c>
      <c r="C4" s="6" t="s">
        <v>64</v>
      </c>
      <c r="D4" s="7" t="s">
        <v>65</v>
      </c>
      <c r="E4" s="6"/>
      <c r="F4" s="6"/>
      <c r="G4" s="6"/>
      <c r="H4" s="6"/>
      <c r="I4" s="6" t="s">
        <v>66</v>
      </c>
      <c r="J4" s="16" t="s">
        <v>67</v>
      </c>
    </row>
    <row r="5" spans="1:10">
      <c r="A5" s="66"/>
      <c r="B5" s="8" t="s">
        <v>68</v>
      </c>
      <c r="C5" s="8" t="s">
        <v>64</v>
      </c>
      <c r="D5" s="8" t="s">
        <v>69</v>
      </c>
      <c r="E5" s="8"/>
      <c r="F5" s="8"/>
      <c r="G5" s="8"/>
      <c r="H5" s="8"/>
      <c r="I5" s="8"/>
      <c r="J5" s="17"/>
    </row>
    <row r="6" spans="1:10">
      <c r="A6" s="66"/>
      <c r="B6" s="8" t="s">
        <v>70</v>
      </c>
      <c r="C6" s="8"/>
      <c r="D6" s="9"/>
      <c r="E6" s="8" t="s">
        <v>64</v>
      </c>
      <c r="F6" s="8" t="s">
        <v>71</v>
      </c>
      <c r="G6" s="10">
        <v>43738</v>
      </c>
      <c r="H6" s="8" t="s">
        <v>72</v>
      </c>
      <c r="I6" s="8"/>
      <c r="J6" s="17"/>
    </row>
    <row r="7" spans="1:10">
      <c r="A7" s="66"/>
      <c r="B7" s="8" t="s">
        <v>73</v>
      </c>
      <c r="C7" s="8"/>
      <c r="D7" s="8"/>
      <c r="E7" s="8" t="s">
        <v>64</v>
      </c>
      <c r="F7" s="8" t="s">
        <v>74</v>
      </c>
      <c r="G7" s="11">
        <v>45658</v>
      </c>
      <c r="H7" s="8" t="s">
        <v>75</v>
      </c>
      <c r="I7" s="8"/>
      <c r="J7" s="17"/>
    </row>
    <row r="8" spans="1:10">
      <c r="A8" s="67"/>
      <c r="B8" s="12" t="s">
        <v>76</v>
      </c>
      <c r="C8" s="12"/>
      <c r="D8" s="12"/>
      <c r="E8" s="12" t="s">
        <v>64</v>
      </c>
      <c r="F8" s="12" t="s">
        <v>77</v>
      </c>
      <c r="G8" s="12"/>
      <c r="H8" s="12"/>
      <c r="I8" s="12"/>
      <c r="J8" s="18"/>
    </row>
    <row r="9" spans="1:10">
      <c r="A9" s="65" t="s">
        <v>78</v>
      </c>
      <c r="B9" s="6"/>
      <c r="C9" s="6"/>
      <c r="D9" s="7"/>
      <c r="E9" s="6"/>
      <c r="F9" s="6"/>
      <c r="G9" s="6"/>
      <c r="H9" s="6"/>
      <c r="I9" s="6"/>
      <c r="J9" s="16"/>
    </row>
    <row r="10" spans="1:10">
      <c r="A10" s="66"/>
      <c r="B10" s="8"/>
      <c r="C10" s="8"/>
      <c r="D10" s="8"/>
      <c r="E10" s="8"/>
      <c r="F10" s="8"/>
      <c r="G10" s="8"/>
      <c r="H10" s="8"/>
      <c r="I10" s="8"/>
      <c r="J10" s="17"/>
    </row>
    <row r="11" spans="1:10">
      <c r="A11" s="66"/>
      <c r="B11" s="8"/>
      <c r="C11" s="8"/>
      <c r="D11" s="9"/>
      <c r="E11" s="8"/>
      <c r="F11" s="8"/>
      <c r="G11" s="10"/>
      <c r="H11" s="8"/>
      <c r="I11" s="8"/>
      <c r="J11" s="17"/>
    </row>
    <row r="12" spans="1:10">
      <c r="A12" s="66"/>
      <c r="B12" s="8"/>
      <c r="C12" s="8"/>
      <c r="D12" s="8"/>
      <c r="E12" s="8"/>
      <c r="F12" s="8"/>
      <c r="G12" s="11"/>
      <c r="H12" s="8"/>
      <c r="I12" s="8"/>
      <c r="J12" s="17"/>
    </row>
    <row r="13" spans="1:10">
      <c r="A13" s="67"/>
      <c r="B13" s="12"/>
      <c r="C13" s="12"/>
      <c r="D13" s="12"/>
      <c r="E13" s="12"/>
      <c r="F13" s="12"/>
      <c r="G13" s="12"/>
      <c r="H13" s="12"/>
      <c r="I13" s="12"/>
      <c r="J13" s="18"/>
    </row>
    <row r="14" spans="1:10">
      <c r="A14" s="65" t="s">
        <v>79</v>
      </c>
      <c r="B14" s="6"/>
      <c r="C14" s="6"/>
      <c r="D14" s="7"/>
      <c r="E14" s="6"/>
      <c r="F14" s="6"/>
      <c r="G14" s="6"/>
      <c r="H14" s="6"/>
      <c r="I14" s="6"/>
      <c r="J14" s="16"/>
    </row>
    <row r="15" spans="1:10">
      <c r="A15" s="66"/>
      <c r="B15" s="8"/>
      <c r="C15" s="8"/>
      <c r="D15" s="8"/>
      <c r="E15" s="8"/>
      <c r="F15" s="8"/>
      <c r="G15" s="8"/>
      <c r="H15" s="8"/>
      <c r="I15" s="8"/>
      <c r="J15" s="17"/>
    </row>
    <row r="16" spans="1:10">
      <c r="A16" s="66"/>
      <c r="B16" s="8"/>
      <c r="C16" s="8"/>
      <c r="D16" s="9"/>
      <c r="E16" s="8"/>
      <c r="F16" s="8"/>
      <c r="G16" s="10"/>
      <c r="H16" s="8"/>
      <c r="I16" s="8"/>
      <c r="J16" s="17"/>
    </row>
    <row r="17" spans="1:10">
      <c r="A17" s="66"/>
      <c r="B17" s="8"/>
      <c r="C17" s="8"/>
      <c r="D17" s="8"/>
      <c r="E17" s="8"/>
      <c r="F17" s="8"/>
      <c r="G17" s="11"/>
      <c r="H17" s="8"/>
      <c r="I17" s="8"/>
      <c r="J17" s="17"/>
    </row>
    <row r="18" spans="1:10">
      <c r="A18" s="67"/>
      <c r="B18" s="12"/>
      <c r="C18" s="12"/>
      <c r="D18" s="12"/>
      <c r="E18" s="12"/>
      <c r="F18" s="12"/>
      <c r="G18" s="12"/>
      <c r="H18" s="12"/>
      <c r="I18" s="12"/>
      <c r="J18" s="18"/>
    </row>
    <row r="19" spans="1:10">
      <c r="A19" s="62" t="s">
        <v>80</v>
      </c>
      <c r="B19" s="6"/>
      <c r="C19" s="6"/>
      <c r="D19" s="7"/>
      <c r="E19" s="6"/>
      <c r="F19" s="6"/>
      <c r="G19" s="6"/>
      <c r="H19" s="6"/>
      <c r="I19" s="6"/>
      <c r="J19" s="16"/>
    </row>
    <row r="20" spans="1:10">
      <c r="A20" s="63"/>
      <c r="B20" s="8"/>
      <c r="C20" s="8"/>
      <c r="D20" s="8"/>
      <c r="E20" s="8"/>
      <c r="F20" s="8"/>
      <c r="G20" s="8"/>
      <c r="H20" s="8"/>
      <c r="I20" s="8"/>
      <c r="J20" s="17"/>
    </row>
    <row r="21" spans="1:10">
      <c r="A21" s="63"/>
      <c r="B21" s="8"/>
      <c r="C21" s="8"/>
      <c r="D21" s="9"/>
      <c r="E21" s="8"/>
      <c r="F21" s="8"/>
      <c r="G21" s="10"/>
      <c r="H21" s="8"/>
      <c r="I21" s="8"/>
      <c r="J21" s="17"/>
    </row>
    <row r="22" spans="1:10">
      <c r="A22" s="63"/>
      <c r="B22" s="8"/>
      <c r="C22" s="8"/>
      <c r="D22" s="8"/>
      <c r="E22" s="8"/>
      <c r="F22" s="8"/>
      <c r="G22" s="11"/>
      <c r="H22" s="8"/>
      <c r="I22" s="8"/>
      <c r="J22" s="17"/>
    </row>
    <row r="23" spans="1:10">
      <c r="A23" s="64"/>
      <c r="B23" s="12"/>
      <c r="C23" s="12"/>
      <c r="D23" s="12"/>
      <c r="E23" s="12"/>
      <c r="F23" s="12"/>
      <c r="G23" s="12"/>
      <c r="H23" s="12"/>
      <c r="I23" s="12"/>
      <c r="J23" s="18"/>
    </row>
    <row r="24" spans="1:10">
      <c r="A24" s="65" t="s">
        <v>81</v>
      </c>
      <c r="B24" s="6"/>
      <c r="C24" s="6"/>
      <c r="D24" s="7"/>
      <c r="E24" s="6"/>
      <c r="F24" s="6"/>
      <c r="G24" s="6"/>
      <c r="H24" s="6"/>
      <c r="I24" s="6"/>
      <c r="J24" s="16"/>
    </row>
    <row r="25" spans="1:10">
      <c r="A25" s="66"/>
      <c r="B25" s="8"/>
      <c r="C25" s="8"/>
      <c r="D25" s="8"/>
      <c r="E25" s="8"/>
      <c r="F25" s="8"/>
      <c r="G25" s="8"/>
      <c r="H25" s="8"/>
      <c r="I25" s="8"/>
      <c r="J25" s="17"/>
    </row>
    <row r="26" spans="1:10">
      <c r="A26" s="66"/>
      <c r="B26" s="8"/>
      <c r="C26" s="8"/>
      <c r="D26" s="9"/>
      <c r="E26" s="8"/>
      <c r="F26" s="8"/>
      <c r="G26" s="10"/>
      <c r="H26" s="8"/>
      <c r="I26" s="8"/>
      <c r="J26" s="17"/>
    </row>
    <row r="27" spans="1:10">
      <c r="A27" s="66"/>
      <c r="B27" s="8"/>
      <c r="C27" s="8"/>
      <c r="D27" s="8"/>
      <c r="E27" s="8"/>
      <c r="F27" s="8"/>
      <c r="G27" s="11"/>
      <c r="H27" s="8"/>
      <c r="I27" s="8"/>
      <c r="J27" s="17"/>
    </row>
    <row r="28" spans="1:10">
      <c r="A28" s="67"/>
      <c r="B28" s="12"/>
      <c r="C28" s="12"/>
      <c r="D28" s="12"/>
      <c r="E28" s="12"/>
      <c r="F28" s="12"/>
      <c r="G28" s="12"/>
      <c r="H28" s="12"/>
      <c r="I28" s="12"/>
      <c r="J28" s="18"/>
    </row>
    <row r="29" spans="1:10">
      <c r="A29" s="62" t="s">
        <v>82</v>
      </c>
      <c r="B29" s="6"/>
      <c r="C29" s="6"/>
      <c r="D29" s="7"/>
      <c r="E29" s="6"/>
      <c r="F29" s="6"/>
      <c r="G29" s="6"/>
      <c r="H29" s="6"/>
      <c r="I29" s="6"/>
      <c r="J29" s="16"/>
    </row>
    <row r="30" spans="1:10">
      <c r="A30" s="63"/>
      <c r="B30" s="8"/>
      <c r="C30" s="8"/>
      <c r="D30" s="8"/>
      <c r="E30" s="8"/>
      <c r="F30" s="8"/>
      <c r="G30" s="8"/>
      <c r="H30" s="8"/>
      <c r="I30" s="8"/>
      <c r="J30" s="17"/>
    </row>
    <row r="31" spans="1:10">
      <c r="A31" s="63"/>
      <c r="B31" s="8"/>
      <c r="C31" s="8"/>
      <c r="D31" s="9"/>
      <c r="E31" s="8"/>
      <c r="F31" s="8"/>
      <c r="G31" s="10"/>
      <c r="H31" s="8"/>
      <c r="I31" s="8"/>
      <c r="J31" s="17"/>
    </row>
    <row r="32" spans="1:10">
      <c r="A32" s="63"/>
      <c r="B32" s="8"/>
      <c r="C32" s="8"/>
      <c r="D32" s="8"/>
      <c r="E32" s="8"/>
      <c r="F32" s="8"/>
      <c r="G32" s="11"/>
      <c r="H32" s="8"/>
      <c r="I32" s="8"/>
      <c r="J32" s="17"/>
    </row>
    <row r="33" spans="1:10">
      <c r="A33" s="68"/>
      <c r="B33" s="13"/>
      <c r="C33" s="13"/>
      <c r="D33" s="13"/>
      <c r="E33" s="13"/>
      <c r="F33" s="13"/>
      <c r="G33" s="13"/>
      <c r="H33" s="13"/>
      <c r="I33" s="13"/>
      <c r="J33" s="19"/>
    </row>
    <row r="34" spans="1:10">
      <c r="A34" s="62" t="s">
        <v>83</v>
      </c>
      <c r="B34" s="6"/>
      <c r="C34" s="6"/>
      <c r="D34" s="7"/>
      <c r="E34" s="6"/>
      <c r="F34" s="6"/>
      <c r="G34" s="6"/>
      <c r="H34" s="6"/>
      <c r="I34" s="6"/>
      <c r="J34" s="16"/>
    </row>
    <row r="35" spans="1:10">
      <c r="A35" s="63"/>
      <c r="B35" s="8"/>
      <c r="C35" s="8"/>
      <c r="D35" s="8"/>
      <c r="E35" s="8"/>
      <c r="F35" s="8"/>
      <c r="G35" s="8"/>
      <c r="H35" s="8"/>
      <c r="I35" s="8"/>
      <c r="J35" s="17"/>
    </row>
    <row r="36" spans="1:10">
      <c r="A36" s="63"/>
      <c r="B36" s="8"/>
      <c r="C36" s="8"/>
      <c r="D36" s="9"/>
      <c r="E36" s="8"/>
      <c r="F36" s="8"/>
      <c r="G36" s="10"/>
      <c r="H36" s="8"/>
      <c r="I36" s="8"/>
      <c r="J36" s="17"/>
    </row>
    <row r="37" spans="1:10">
      <c r="A37" s="63"/>
      <c r="B37" s="8"/>
      <c r="C37" s="8"/>
      <c r="D37" s="8"/>
      <c r="E37" s="8"/>
      <c r="F37" s="8"/>
      <c r="G37" s="11"/>
      <c r="H37" s="8"/>
      <c r="I37" s="8"/>
      <c r="J37" s="17"/>
    </row>
    <row r="38" spans="1:10">
      <c r="A38" s="68"/>
      <c r="B38" s="13"/>
      <c r="C38" s="13"/>
      <c r="D38" s="13"/>
      <c r="E38" s="13"/>
      <c r="F38" s="13"/>
      <c r="G38" s="13"/>
      <c r="H38" s="13"/>
      <c r="I38" s="13"/>
      <c r="J38" s="19"/>
    </row>
    <row r="39" spans="1:10">
      <c r="A39" s="14"/>
      <c r="B39" s="15"/>
      <c r="C39" s="15"/>
      <c r="D39" s="15"/>
      <c r="E39" s="15"/>
      <c r="F39" s="15"/>
      <c r="G39" s="15"/>
      <c r="H39" s="15"/>
      <c r="I39" s="15"/>
      <c r="J39" s="15"/>
    </row>
    <row r="40" spans="1:10">
      <c r="A40" s="14"/>
      <c r="B40" s="15"/>
      <c r="C40" s="15"/>
      <c r="D40" s="15"/>
      <c r="E40" s="15"/>
      <c r="F40" s="15"/>
      <c r="G40" s="15"/>
      <c r="H40" s="15"/>
      <c r="I40" s="15"/>
      <c r="J40" s="15"/>
    </row>
    <row r="41" spans="1:10">
      <c r="A41" s="14"/>
      <c r="B41" s="15"/>
      <c r="C41" s="15"/>
      <c r="D41" s="15"/>
      <c r="E41" s="15"/>
      <c r="F41" s="15"/>
      <c r="G41" s="15"/>
      <c r="H41" s="15"/>
      <c r="I41" s="15"/>
      <c r="J41" s="15"/>
    </row>
    <row r="42" spans="1:10">
      <c r="A42" s="14"/>
      <c r="B42" s="15"/>
      <c r="C42" s="15"/>
      <c r="D42" s="15"/>
      <c r="E42" s="15"/>
      <c r="F42" s="15"/>
      <c r="G42" s="15"/>
      <c r="H42" s="15"/>
      <c r="I42" s="15"/>
      <c r="J42" s="15"/>
    </row>
    <row r="43" spans="1:10">
      <c r="A43" s="14"/>
      <c r="B43" s="15"/>
      <c r="C43" s="15"/>
      <c r="D43" s="15"/>
      <c r="E43" s="15"/>
      <c r="F43" s="15"/>
      <c r="G43" s="15"/>
      <c r="H43" s="15"/>
      <c r="I43" s="15"/>
      <c r="J43" s="15"/>
    </row>
    <row r="44" spans="1:10">
      <c r="A44" s="14"/>
      <c r="B44" s="15"/>
      <c r="C44" s="15"/>
      <c r="D44" s="15"/>
      <c r="E44" s="15"/>
      <c r="F44" s="15"/>
      <c r="G44" s="15"/>
      <c r="H44" s="15"/>
      <c r="I44" s="15"/>
      <c r="J44" s="15"/>
    </row>
    <row r="45" spans="1:10">
      <c r="A45" s="14"/>
      <c r="B45" s="15"/>
      <c r="C45" s="15"/>
      <c r="D45" s="15"/>
      <c r="E45" s="15"/>
      <c r="F45" s="15"/>
      <c r="G45" s="15"/>
      <c r="H45" s="15"/>
      <c r="I45" s="15"/>
      <c r="J45" s="15"/>
    </row>
    <row r="46" spans="1:10">
      <c r="A46" s="14"/>
      <c r="B46" s="15"/>
      <c r="C46" s="15"/>
      <c r="D46" s="15"/>
      <c r="E46" s="15"/>
      <c r="F46" s="15"/>
      <c r="G46" s="15"/>
      <c r="H46" s="15"/>
      <c r="I46" s="15"/>
      <c r="J46" s="15"/>
    </row>
    <row r="47" spans="1:10">
      <c r="A47" s="14"/>
      <c r="B47" s="15"/>
      <c r="C47" s="15"/>
      <c r="D47" s="15"/>
      <c r="E47" s="15"/>
      <c r="F47" s="15"/>
      <c r="G47" s="15"/>
      <c r="H47" s="15"/>
      <c r="I47" s="15"/>
      <c r="J47" s="15"/>
    </row>
  </sheetData>
  <mergeCells count="9">
    <mergeCell ref="A19:A23"/>
    <mergeCell ref="A24:A28"/>
    <mergeCell ref="A29:A33"/>
    <mergeCell ref="A34:A38"/>
    <mergeCell ref="A1:J1"/>
    <mergeCell ref="C2:F2"/>
    <mergeCell ref="A4:A8"/>
    <mergeCell ref="A9:A13"/>
    <mergeCell ref="A14:A18"/>
  </mergeCells>
  <pageMargins left="0.25" right="0.25" top="0.75" bottom="0.75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zoomScale="85" zoomScaleNormal="85" workbookViewId="0">
      <selection activeCell="I10" sqref="I10"/>
    </sheetView>
  </sheetViews>
  <sheetFormatPr defaultColWidth="11" defaultRowHeight="15.75"/>
  <cols>
    <col min="1" max="1" width="20.44140625" customWidth="1"/>
    <col min="2" max="2" width="29.109375" customWidth="1"/>
    <col min="3" max="3" width="23.6640625" bestFit="1" customWidth="1"/>
    <col min="4" max="4" width="20.44140625" customWidth="1"/>
    <col min="5" max="5" width="22.88671875" customWidth="1"/>
    <col min="6" max="6" width="27.6640625" hidden="1" customWidth="1"/>
    <col min="7" max="8" width="26.88671875" hidden="1" customWidth="1"/>
    <col min="9" max="9" width="29.109375" customWidth="1"/>
  </cols>
  <sheetData>
    <row r="1" spans="1:9" ht="26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47.1" customHeight="1">
      <c r="A2" s="2" t="s">
        <v>84</v>
      </c>
      <c r="B2" s="2" t="s">
        <v>85</v>
      </c>
      <c r="C2" s="2" t="s">
        <v>3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90</v>
      </c>
      <c r="I2" s="2" t="s">
        <v>91</v>
      </c>
    </row>
    <row r="3" spans="1:9" s="1" customFormat="1">
      <c r="A3" s="26" t="s">
        <v>92</v>
      </c>
      <c r="B3" s="3" t="s">
        <v>93</v>
      </c>
      <c r="C3" s="3" t="s">
        <v>94</v>
      </c>
      <c r="D3" s="3" t="e">
        <f>+#REF!&amp;" "&amp;#REF!</f>
        <v>#REF!</v>
      </c>
      <c r="E3" s="4">
        <v>1</v>
      </c>
      <c r="F3" s="4" t="s">
        <v>95</v>
      </c>
      <c r="G3" s="4" t="s">
        <v>95</v>
      </c>
      <c r="H3" s="4"/>
      <c r="I3" s="57" t="e">
        <f>+#REF!</f>
        <v>#REF!</v>
      </c>
    </row>
    <row r="4" spans="1:9" s="1" customFormat="1">
      <c r="A4" s="26" t="s">
        <v>92</v>
      </c>
      <c r="B4" s="3" t="s">
        <v>93</v>
      </c>
      <c r="C4" s="3" t="s">
        <v>94</v>
      </c>
      <c r="D4" s="3" t="e">
        <f>+#REF!&amp;" "&amp;#REF!</f>
        <v>#REF!</v>
      </c>
      <c r="E4" s="4">
        <v>1</v>
      </c>
      <c r="F4" s="4" t="s">
        <v>95</v>
      </c>
      <c r="G4" s="4" t="s">
        <v>95</v>
      </c>
      <c r="H4" s="3"/>
      <c r="I4" s="57" t="e">
        <f>+#REF!</f>
        <v>#REF!</v>
      </c>
    </row>
    <row r="5" spans="1:9" s="1" customFormat="1">
      <c r="A5" s="26" t="s">
        <v>92</v>
      </c>
      <c r="B5" s="3" t="s">
        <v>93</v>
      </c>
      <c r="C5" s="3" t="s">
        <v>94</v>
      </c>
      <c r="D5" s="3" t="e">
        <f>+#REF!&amp;" "&amp;#REF!</f>
        <v>#REF!</v>
      </c>
      <c r="E5" s="4">
        <v>1</v>
      </c>
      <c r="F5" s="4" t="s">
        <v>95</v>
      </c>
      <c r="G5" s="4" t="s">
        <v>95</v>
      </c>
      <c r="H5" s="3"/>
      <c r="I5" s="57" t="e">
        <f>+#REF!</f>
        <v>#REF!</v>
      </c>
    </row>
    <row r="6" spans="1:9" s="1" customFormat="1">
      <c r="A6" s="26" t="s">
        <v>92</v>
      </c>
      <c r="B6" s="3" t="s">
        <v>93</v>
      </c>
      <c r="C6" s="3" t="s">
        <v>94</v>
      </c>
      <c r="D6" s="3" t="e">
        <f>+#REF!&amp;" "&amp;#REF!</f>
        <v>#REF!</v>
      </c>
      <c r="E6" s="4">
        <v>1</v>
      </c>
      <c r="F6" s="4" t="s">
        <v>95</v>
      </c>
      <c r="G6" s="4" t="s">
        <v>95</v>
      </c>
      <c r="H6" s="3"/>
      <c r="I6" s="57" t="e">
        <f>+#REF!</f>
        <v>#REF!</v>
      </c>
    </row>
    <row r="7" spans="1:9">
      <c r="A7" s="26" t="s">
        <v>92</v>
      </c>
      <c r="B7" s="3" t="s">
        <v>93</v>
      </c>
      <c r="C7" s="3" t="s">
        <v>94</v>
      </c>
      <c r="D7" s="3" t="e">
        <f>+#REF!&amp;" "&amp;#REF!</f>
        <v>#REF!</v>
      </c>
      <c r="E7" s="4">
        <v>1</v>
      </c>
      <c r="F7" s="4" t="s">
        <v>95</v>
      </c>
      <c r="G7" s="4" t="s">
        <v>95</v>
      </c>
      <c r="H7" s="21"/>
      <c r="I7" s="57" t="e">
        <f>+#REF!</f>
        <v>#REF!</v>
      </c>
    </row>
    <row r="8" spans="1:9">
      <c r="A8" s="26" t="s">
        <v>92</v>
      </c>
      <c r="B8" s="3" t="s">
        <v>93</v>
      </c>
      <c r="C8" s="3" t="s">
        <v>94</v>
      </c>
      <c r="D8" s="3" t="e">
        <f>+#REF!&amp;" "&amp;#REF!</f>
        <v>#REF!</v>
      </c>
      <c r="E8" s="4">
        <v>1</v>
      </c>
      <c r="F8" s="4" t="s">
        <v>95</v>
      </c>
      <c r="G8" s="4" t="s">
        <v>95</v>
      </c>
      <c r="H8" s="21"/>
      <c r="I8" s="57" t="e">
        <f>+#REF!</f>
        <v>#REF!</v>
      </c>
    </row>
    <row r="9" spans="1:9">
      <c r="A9" s="26" t="s">
        <v>92</v>
      </c>
      <c r="B9" s="3" t="s">
        <v>93</v>
      </c>
      <c r="C9" s="3" t="s">
        <v>94</v>
      </c>
      <c r="D9" s="3" t="e">
        <f>+#REF!&amp;" "&amp;#REF!</f>
        <v>#REF!</v>
      </c>
      <c r="E9" s="4">
        <v>1</v>
      </c>
      <c r="F9" s="4" t="s">
        <v>95</v>
      </c>
      <c r="G9" s="4" t="s">
        <v>95</v>
      </c>
      <c r="H9" s="21"/>
      <c r="I9" s="57" t="e">
        <f>+#REF!</f>
        <v>#REF!</v>
      </c>
    </row>
    <row r="10" spans="1:9">
      <c r="A10" s="26" t="s">
        <v>92</v>
      </c>
      <c r="B10" s="3" t="s">
        <v>93</v>
      </c>
      <c r="C10" s="3" t="s">
        <v>94</v>
      </c>
      <c r="D10" s="3" t="e">
        <f>+#REF!&amp;" "&amp;#REF!</f>
        <v>#REF!</v>
      </c>
      <c r="E10" s="4">
        <v>1</v>
      </c>
      <c r="F10" s="4" t="s">
        <v>95</v>
      </c>
      <c r="G10" s="4" t="s">
        <v>95</v>
      </c>
      <c r="H10" s="21"/>
      <c r="I10" s="57" t="e">
        <f>+#REF!</f>
        <v>#REF!</v>
      </c>
    </row>
    <row r="11" spans="1:9">
      <c r="A11" s="26" t="s">
        <v>92</v>
      </c>
      <c r="B11" s="3" t="s">
        <v>93</v>
      </c>
      <c r="C11" s="3" t="s">
        <v>94</v>
      </c>
      <c r="D11" s="3" t="e">
        <f>+#REF!&amp;" "&amp;#REF!</f>
        <v>#REF!</v>
      </c>
      <c r="E11" s="4">
        <v>1</v>
      </c>
      <c r="F11" s="4" t="s">
        <v>95</v>
      </c>
      <c r="G11" s="4" t="s">
        <v>95</v>
      </c>
      <c r="H11" s="21"/>
      <c r="I11" s="57" t="e">
        <f>+#REF!</f>
        <v>#REF!</v>
      </c>
    </row>
    <row r="12" spans="1:9">
      <c r="A12" s="26" t="s">
        <v>92</v>
      </c>
      <c r="B12" s="3" t="s">
        <v>93</v>
      </c>
      <c r="C12" s="3" t="s">
        <v>94</v>
      </c>
      <c r="D12" s="3" t="e">
        <f>+#REF!&amp;" "&amp;#REF!</f>
        <v>#REF!</v>
      </c>
      <c r="E12" s="4">
        <v>1</v>
      </c>
      <c r="F12" s="4" t="s">
        <v>95</v>
      </c>
      <c r="G12" s="4" t="s">
        <v>95</v>
      </c>
      <c r="H12" s="21"/>
      <c r="I12" s="57" t="e">
        <f>+#REF!</f>
        <v>#REF!</v>
      </c>
    </row>
  </sheetData>
  <mergeCells count="1">
    <mergeCell ref="A1:I1"/>
  </mergeCells>
  <pageMargins left="0.25" right="0.25" top="0.75" bottom="0.75" header="0.3" footer="0.3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38"/>
  <sheetViews>
    <sheetView topLeftCell="A22" zoomScale="115" zoomScaleNormal="115" workbookViewId="0">
      <selection activeCell="A38" sqref="A38"/>
    </sheetView>
  </sheetViews>
  <sheetFormatPr defaultColWidth="11.5546875" defaultRowHeight="15.75" outlineLevelRow="1"/>
  <cols>
    <col min="9" max="9" width="13.77734375" bestFit="1" customWidth="1"/>
  </cols>
  <sheetData>
    <row r="2" spans="2:10" ht="23.25">
      <c r="B2" s="72" t="s">
        <v>96</v>
      </c>
      <c r="C2" s="72"/>
      <c r="D2" s="72"/>
      <c r="E2" s="72"/>
      <c r="F2" s="72"/>
      <c r="G2" s="72"/>
      <c r="H2" s="72"/>
      <c r="I2" s="72"/>
    </row>
    <row r="3" spans="2:10" ht="16.5" thickBot="1"/>
    <row r="4" spans="2:10" ht="16.5" thickBot="1">
      <c r="B4" s="69" t="s">
        <v>97</v>
      </c>
      <c r="C4" s="70"/>
      <c r="D4" s="70"/>
      <c r="E4" s="70"/>
      <c r="F4" s="70"/>
      <c r="G4" s="70"/>
      <c r="H4" s="70"/>
      <c r="I4" s="71"/>
    </row>
    <row r="5" spans="2:10">
      <c r="B5" s="76" t="s">
        <v>98</v>
      </c>
      <c r="C5" s="73">
        <v>2020</v>
      </c>
      <c r="D5" s="74"/>
      <c r="E5" s="75"/>
      <c r="F5" s="73">
        <v>2021</v>
      </c>
      <c r="G5" s="74"/>
      <c r="H5" s="75"/>
      <c r="I5" s="78" t="s">
        <v>99</v>
      </c>
    </row>
    <row r="6" spans="2:10" ht="32.25" thickBot="1">
      <c r="B6" s="77"/>
      <c r="C6" s="37" t="s">
        <v>100</v>
      </c>
      <c r="D6" s="38" t="s">
        <v>101</v>
      </c>
      <c r="E6" s="39" t="s">
        <v>102</v>
      </c>
      <c r="F6" s="37" t="s">
        <v>100</v>
      </c>
      <c r="G6" s="38" t="s">
        <v>101</v>
      </c>
      <c r="H6" s="39" t="s">
        <v>102</v>
      </c>
      <c r="I6" s="79"/>
    </row>
    <row r="7" spans="2:10" outlineLevel="1">
      <c r="B7" s="45" t="s">
        <v>103</v>
      </c>
      <c r="C7" s="33">
        <v>8995</v>
      </c>
      <c r="D7" s="27">
        <v>722</v>
      </c>
      <c r="E7" s="34">
        <f>C7/D7</f>
        <v>12.458448753462603</v>
      </c>
      <c r="F7" s="33">
        <v>3077</v>
      </c>
      <c r="G7" s="27">
        <v>743</v>
      </c>
      <c r="H7" s="34">
        <f>F7/G7</f>
        <v>4.1413189771197843</v>
      </c>
      <c r="I7" s="30">
        <f t="shared" ref="I7:I18" si="0">(E7-H7)/E7</f>
        <v>0.66758951623340923</v>
      </c>
      <c r="J7" s="58"/>
    </row>
    <row r="8" spans="2:10" outlineLevel="1">
      <c r="B8" s="46" t="s">
        <v>104</v>
      </c>
      <c r="C8" s="35">
        <v>9275</v>
      </c>
      <c r="D8" s="28">
        <v>722</v>
      </c>
      <c r="E8" s="29">
        <f t="shared" ref="E8:E20" si="1">C8/D8</f>
        <v>12.846260387811634</v>
      </c>
      <c r="F8" s="35">
        <v>3022</v>
      </c>
      <c r="G8" s="28">
        <v>743</v>
      </c>
      <c r="H8" s="29">
        <f t="shared" ref="H8:H19" si="2">F8/G8</f>
        <v>4.0672947510094213</v>
      </c>
      <c r="I8" s="30">
        <f t="shared" si="0"/>
        <v>0.68338686682169247</v>
      </c>
      <c r="J8" s="58"/>
    </row>
    <row r="9" spans="2:10" outlineLevel="1">
      <c r="B9" s="46" t="s">
        <v>105</v>
      </c>
      <c r="C9" s="35">
        <v>9030</v>
      </c>
      <c r="D9" s="28">
        <v>722</v>
      </c>
      <c r="E9" s="29">
        <f t="shared" si="1"/>
        <v>12.506925207756233</v>
      </c>
      <c r="F9" s="35">
        <v>3466</v>
      </c>
      <c r="G9" s="28">
        <v>743</v>
      </c>
      <c r="H9" s="29">
        <f t="shared" si="2"/>
        <v>4.6648721399730819</v>
      </c>
      <c r="I9" s="30">
        <f t="shared" si="0"/>
        <v>0.62701686765663733</v>
      </c>
      <c r="J9" s="58"/>
    </row>
    <row r="10" spans="2:10" outlineLevel="1">
      <c r="B10" s="46" t="s">
        <v>106</v>
      </c>
      <c r="C10" s="35">
        <v>2119</v>
      </c>
      <c r="D10" s="28">
        <v>722</v>
      </c>
      <c r="E10" s="29">
        <f t="shared" si="1"/>
        <v>2.9349030470914128</v>
      </c>
      <c r="F10" s="35">
        <f>298+322</f>
        <v>620</v>
      </c>
      <c r="G10" s="28">
        <v>743</v>
      </c>
      <c r="H10" s="29">
        <f t="shared" si="2"/>
        <v>0.83445491251682369</v>
      </c>
      <c r="I10" s="30">
        <f t="shared" si="0"/>
        <v>0.71567888304051586</v>
      </c>
      <c r="J10" s="58"/>
    </row>
    <row r="11" spans="2:10" outlineLevel="1">
      <c r="B11" s="46" t="s">
        <v>107</v>
      </c>
      <c r="C11" s="35">
        <v>3684</v>
      </c>
      <c r="D11" s="28">
        <v>722</v>
      </c>
      <c r="E11" s="29">
        <f t="shared" si="1"/>
        <v>5.1024930747922435</v>
      </c>
      <c r="F11" s="35">
        <v>3618</v>
      </c>
      <c r="G11" s="28">
        <v>743</v>
      </c>
      <c r="H11" s="29">
        <f t="shared" si="2"/>
        <v>4.8694481830417224</v>
      </c>
      <c r="I11" s="30">
        <f t="shared" si="0"/>
        <v>4.5672750229065195E-2</v>
      </c>
      <c r="J11" s="58"/>
    </row>
    <row r="12" spans="2:10" outlineLevel="1">
      <c r="B12" s="46" t="s">
        <v>108</v>
      </c>
      <c r="C12" s="35">
        <v>3823</v>
      </c>
      <c r="D12" s="28">
        <v>722</v>
      </c>
      <c r="E12" s="29">
        <f t="shared" si="1"/>
        <v>5.2950138504155122</v>
      </c>
      <c r="F12" s="35">
        <v>3750</v>
      </c>
      <c r="G12" s="28">
        <v>743</v>
      </c>
      <c r="H12" s="29">
        <f t="shared" si="2"/>
        <v>5.0471063257065945</v>
      </c>
      <c r="I12" s="30">
        <f t="shared" si="0"/>
        <v>4.6819051226743034E-2</v>
      </c>
      <c r="J12" s="58"/>
    </row>
    <row r="13" spans="2:10" outlineLevel="1">
      <c r="B13" s="46" t="s">
        <v>109</v>
      </c>
      <c r="C13" s="35">
        <v>3807.5</v>
      </c>
      <c r="D13" s="28">
        <v>722</v>
      </c>
      <c r="E13" s="29">
        <f t="shared" si="1"/>
        <v>5.2735457063711912</v>
      </c>
      <c r="F13" s="35">
        <v>3896</v>
      </c>
      <c r="G13" s="28">
        <v>743</v>
      </c>
      <c r="H13" s="29">
        <f t="shared" si="2"/>
        <v>5.243606998654105</v>
      </c>
      <c r="I13" s="30">
        <f t="shared" si="0"/>
        <v>5.6771495657876037E-3</v>
      </c>
      <c r="J13" s="58"/>
    </row>
    <row r="14" spans="2:10" outlineLevel="1">
      <c r="B14" s="46" t="s">
        <v>110</v>
      </c>
      <c r="C14" s="35">
        <v>3524</v>
      </c>
      <c r="D14" s="28">
        <v>909</v>
      </c>
      <c r="E14" s="29">
        <f t="shared" si="1"/>
        <v>3.8767876787678768</v>
      </c>
      <c r="F14" s="35">
        <v>3719</v>
      </c>
      <c r="G14" s="28">
        <v>963</v>
      </c>
      <c r="H14" s="29">
        <f t="shared" si="2"/>
        <v>3.8618899273104881</v>
      </c>
      <c r="I14" s="30">
        <f t="shared" si="0"/>
        <v>3.8428081937475385E-3</v>
      </c>
      <c r="J14" s="58"/>
    </row>
    <row r="15" spans="2:10" outlineLevel="1">
      <c r="B15" s="46" t="s">
        <v>111</v>
      </c>
      <c r="C15" s="35">
        <v>3342</v>
      </c>
      <c r="D15" s="28">
        <v>909</v>
      </c>
      <c r="E15" s="29">
        <f t="shared" si="1"/>
        <v>3.6765676567656764</v>
      </c>
      <c r="F15" s="35">
        <v>3329</v>
      </c>
      <c r="G15" s="28">
        <v>963</v>
      </c>
      <c r="H15" s="29">
        <f t="shared" si="2"/>
        <v>3.4569055036344758</v>
      </c>
      <c r="I15" s="30">
        <f t="shared" si="0"/>
        <v>5.9746528185595865E-2</v>
      </c>
      <c r="J15" s="58"/>
    </row>
    <row r="16" spans="2:10" outlineLevel="1">
      <c r="B16" s="46" t="s">
        <v>112</v>
      </c>
      <c r="C16" s="35">
        <v>4012</v>
      </c>
      <c r="D16" s="28">
        <v>909</v>
      </c>
      <c r="E16" s="29">
        <f>C16/D16</f>
        <v>4.4136413641364136</v>
      </c>
      <c r="F16" s="35">
        <f>3245+110</f>
        <v>3355</v>
      </c>
      <c r="G16" s="28">
        <v>963</v>
      </c>
      <c r="H16" s="29">
        <f>F16/G16</f>
        <v>3.4839044652128766</v>
      </c>
      <c r="I16" s="30">
        <f t="shared" si="0"/>
        <v>0.21065075800635474</v>
      </c>
      <c r="J16" s="58"/>
    </row>
    <row r="17" spans="2:9" outlineLevel="1">
      <c r="B17" s="46" t="s">
        <v>113</v>
      </c>
      <c r="C17" s="35">
        <v>3318</v>
      </c>
      <c r="D17" s="28">
        <v>909</v>
      </c>
      <c r="E17" s="29">
        <f t="shared" si="1"/>
        <v>3.6501650165016502</v>
      </c>
      <c r="F17" s="35">
        <v>4669</v>
      </c>
      <c r="G17" s="28">
        <v>963</v>
      </c>
      <c r="H17" s="29">
        <f>F17/G17</f>
        <v>4.8483904465212877</v>
      </c>
      <c r="I17" s="30">
        <f t="shared" si="0"/>
        <v>-0.32826609882093144</v>
      </c>
    </row>
    <row r="18" spans="2:9" ht="16.5" outlineLevel="1" thickBot="1">
      <c r="B18" s="47" t="s">
        <v>114</v>
      </c>
      <c r="C18" s="36">
        <v>3344</v>
      </c>
      <c r="D18" s="31">
        <v>909</v>
      </c>
      <c r="E18" s="32">
        <f t="shared" si="1"/>
        <v>3.6787678767876786</v>
      </c>
      <c r="F18" s="36"/>
      <c r="G18" s="28">
        <v>963</v>
      </c>
      <c r="H18" s="32">
        <f>F18/G18</f>
        <v>0</v>
      </c>
      <c r="I18" s="30">
        <f t="shared" si="0"/>
        <v>1</v>
      </c>
    </row>
    <row r="19" spans="2:9" ht="16.5" outlineLevel="1" thickBot="1">
      <c r="B19" s="48" t="s">
        <v>115</v>
      </c>
      <c r="C19" s="40">
        <f>SUM(C7:C18)</f>
        <v>58273.5</v>
      </c>
      <c r="D19" s="41">
        <f>SUM(D7:D18)</f>
        <v>9599</v>
      </c>
      <c r="E19" s="42">
        <f>C19/D19</f>
        <v>6.0707886238149804</v>
      </c>
      <c r="F19" s="40">
        <f>SUM(F7:F18)</f>
        <v>36521</v>
      </c>
      <c r="G19" s="41">
        <f>SUM(G7:G18)</f>
        <v>10016</v>
      </c>
      <c r="H19" s="42">
        <f t="shared" si="2"/>
        <v>3.6462659744408947</v>
      </c>
      <c r="I19" s="30">
        <f t="shared" ref="I19" si="3">(E19-H19)/E19</f>
        <v>0.39937523765248095</v>
      </c>
    </row>
    <row r="20" spans="2:9" ht="48" thickBot="1">
      <c r="B20" s="49" t="s">
        <v>116</v>
      </c>
      <c r="C20" s="43">
        <f>C19/12</f>
        <v>4856.125</v>
      </c>
      <c r="D20" s="44">
        <f t="shared" ref="D20" si="4">D19/12</f>
        <v>799.91666666666663</v>
      </c>
      <c r="E20" s="59">
        <f t="shared" si="1"/>
        <v>6.0707886238149813</v>
      </c>
      <c r="F20" s="43">
        <f>F19/12</f>
        <v>3043.4166666666665</v>
      </c>
      <c r="G20" s="51">
        <f>G19/12</f>
        <v>834.66666666666663</v>
      </c>
      <c r="H20" s="59">
        <f>F20/G20</f>
        <v>3.6462659744408947</v>
      </c>
      <c r="I20" s="30">
        <f>(E20-H20)/E20</f>
        <v>0.39937523765248106</v>
      </c>
    </row>
    <row r="21" spans="2:9" ht="16.5" thickBot="1"/>
    <row r="22" spans="2:9" ht="16.5" thickBot="1">
      <c r="B22" s="69" t="s">
        <v>117</v>
      </c>
      <c r="C22" s="70"/>
      <c r="D22" s="70"/>
      <c r="E22" s="70"/>
      <c r="F22" s="70"/>
      <c r="G22" s="70"/>
      <c r="H22" s="70"/>
      <c r="I22" s="71"/>
    </row>
    <row r="23" spans="2:9">
      <c r="B23" s="76" t="s">
        <v>98</v>
      </c>
      <c r="C23" s="73">
        <v>2020</v>
      </c>
      <c r="D23" s="74"/>
      <c r="E23" s="75"/>
      <c r="F23" s="73">
        <v>2021</v>
      </c>
      <c r="G23" s="74"/>
      <c r="H23" s="75"/>
      <c r="I23" s="78" t="s">
        <v>118</v>
      </c>
    </row>
    <row r="24" spans="2:9" ht="32.25" thickBot="1">
      <c r="B24" s="77"/>
      <c r="C24" s="37" t="s">
        <v>100</v>
      </c>
      <c r="D24" s="38" t="s">
        <v>101</v>
      </c>
      <c r="E24" s="39" t="s">
        <v>102</v>
      </c>
      <c r="F24" s="37" t="s">
        <v>100</v>
      </c>
      <c r="G24" s="38" t="s">
        <v>101</v>
      </c>
      <c r="H24" s="39" t="s">
        <v>102</v>
      </c>
      <c r="I24" s="79"/>
    </row>
    <row r="25" spans="2:9" outlineLevel="1">
      <c r="B25" s="45" t="s">
        <v>103</v>
      </c>
      <c r="C25" s="33"/>
      <c r="D25" s="27"/>
      <c r="E25" s="34"/>
      <c r="F25" s="33">
        <v>7175</v>
      </c>
      <c r="G25" s="27">
        <f>Electrica!G7</f>
        <v>743</v>
      </c>
      <c r="H25" s="34">
        <f t="shared" ref="H25:H37" si="5">F25/G25</f>
        <v>9.656796769851951</v>
      </c>
      <c r="I25" s="52" t="s">
        <v>95</v>
      </c>
    </row>
    <row r="26" spans="2:9" outlineLevel="1">
      <c r="B26" s="46" t="s">
        <v>104</v>
      </c>
      <c r="C26" s="35"/>
      <c r="D26" s="28"/>
      <c r="E26" s="29"/>
      <c r="F26" s="35">
        <v>8085</v>
      </c>
      <c r="G26" s="28">
        <f>Electrica!G8</f>
        <v>743</v>
      </c>
      <c r="H26" s="29">
        <f t="shared" si="5"/>
        <v>10.881561238223419</v>
      </c>
      <c r="I26" s="53">
        <f>(H26-H25)/H25</f>
        <v>0.12682926829268307</v>
      </c>
    </row>
    <row r="27" spans="2:9" outlineLevel="1">
      <c r="B27" s="46" t="s">
        <v>105</v>
      </c>
      <c r="C27" s="35"/>
      <c r="D27" s="28"/>
      <c r="E27" s="29"/>
      <c r="F27" s="35">
        <v>8575</v>
      </c>
      <c r="G27" s="28">
        <f>Electrica!G9</f>
        <v>743</v>
      </c>
      <c r="H27" s="29">
        <f t="shared" si="5"/>
        <v>11.541049798115747</v>
      </c>
      <c r="I27" s="30">
        <f t="shared" ref="I27:I36" si="6">(H27-H26)/H26</f>
        <v>6.0606060606060538E-2</v>
      </c>
    </row>
    <row r="28" spans="2:9" outlineLevel="1">
      <c r="B28" s="46" t="s">
        <v>106</v>
      </c>
      <c r="C28" s="35"/>
      <c r="D28" s="28"/>
      <c r="E28" s="29"/>
      <c r="F28" s="35">
        <f>1645+5250</f>
        <v>6895</v>
      </c>
      <c r="G28" s="28">
        <f>Electrica!G10</f>
        <v>743</v>
      </c>
      <c r="H28" s="29">
        <f t="shared" si="5"/>
        <v>9.2799461641991918</v>
      </c>
      <c r="I28" s="30">
        <f t="shared" si="6"/>
        <v>-0.19591836734693882</v>
      </c>
    </row>
    <row r="29" spans="2:9" outlineLevel="1">
      <c r="B29" s="46" t="s">
        <v>107</v>
      </c>
      <c r="C29" s="35"/>
      <c r="D29" s="28"/>
      <c r="E29" s="29"/>
      <c r="F29" s="35">
        <v>8085</v>
      </c>
      <c r="G29" s="28">
        <f>Electrica!G11</f>
        <v>743</v>
      </c>
      <c r="H29" s="29">
        <f t="shared" si="5"/>
        <v>10.881561238223419</v>
      </c>
      <c r="I29" s="30">
        <f t="shared" si="6"/>
        <v>0.1725888324873098</v>
      </c>
    </row>
    <row r="30" spans="2:9" outlineLevel="1">
      <c r="B30" s="46" t="s">
        <v>108</v>
      </c>
      <c r="C30" s="35"/>
      <c r="D30" s="28"/>
      <c r="E30" s="29"/>
      <c r="F30" s="35">
        <v>7140</v>
      </c>
      <c r="G30" s="28">
        <f>Electrica!G12</f>
        <v>743</v>
      </c>
      <c r="H30" s="29">
        <f t="shared" si="5"/>
        <v>9.6096904441453574</v>
      </c>
      <c r="I30" s="30">
        <f t="shared" si="6"/>
        <v>-0.11688311688311687</v>
      </c>
    </row>
    <row r="31" spans="2:9" outlineLevel="1">
      <c r="B31" s="46" t="s">
        <v>109</v>
      </c>
      <c r="C31" s="35"/>
      <c r="D31" s="28"/>
      <c r="E31" s="29"/>
      <c r="F31" s="35">
        <v>8120</v>
      </c>
      <c r="G31" s="28">
        <f>Electrica!G13</f>
        <v>743</v>
      </c>
      <c r="H31" s="29">
        <f t="shared" si="5"/>
        <v>10.928667563930013</v>
      </c>
      <c r="I31" s="30">
        <f t="shared" si="6"/>
        <v>0.13725490196078416</v>
      </c>
    </row>
    <row r="32" spans="2:9" outlineLevel="1">
      <c r="B32" s="46" t="s">
        <v>110</v>
      </c>
      <c r="C32" s="35"/>
      <c r="D32" s="28"/>
      <c r="E32" s="29"/>
      <c r="F32" s="35">
        <v>8015</v>
      </c>
      <c r="G32" s="28">
        <f>Electrica!G14</f>
        <v>963</v>
      </c>
      <c r="H32" s="29">
        <f t="shared" si="5"/>
        <v>8.3229491173416399</v>
      </c>
      <c r="I32" s="30">
        <f t="shared" si="6"/>
        <v>-0.23842965588856666</v>
      </c>
    </row>
    <row r="33" spans="2:9" outlineLevel="1">
      <c r="B33" s="46" t="s">
        <v>111</v>
      </c>
      <c r="C33" s="35"/>
      <c r="D33" s="28"/>
      <c r="E33" s="29"/>
      <c r="F33" s="35">
        <v>9695</v>
      </c>
      <c r="G33" s="28">
        <f>Electrica!G15</f>
        <v>963</v>
      </c>
      <c r="H33" s="29">
        <f t="shared" si="5"/>
        <v>10.067497403946001</v>
      </c>
      <c r="I33" s="30">
        <f t="shared" si="6"/>
        <v>0.20960698689956336</v>
      </c>
    </row>
    <row r="34" spans="2:9" outlineLevel="1">
      <c r="B34" s="46" t="s">
        <v>112</v>
      </c>
      <c r="C34" s="35"/>
      <c r="D34" s="28"/>
      <c r="E34" s="29"/>
      <c r="F34" s="35"/>
      <c r="G34" s="28">
        <f>Electrica!G16</f>
        <v>963</v>
      </c>
      <c r="H34" s="29">
        <f t="shared" si="5"/>
        <v>0</v>
      </c>
      <c r="I34" s="30">
        <f t="shared" si="6"/>
        <v>-1</v>
      </c>
    </row>
    <row r="35" spans="2:9" outlineLevel="1">
      <c r="B35" s="46" t="s">
        <v>113</v>
      </c>
      <c r="C35" s="35"/>
      <c r="D35" s="28"/>
      <c r="E35" s="29"/>
      <c r="F35" s="35"/>
      <c r="G35" s="28">
        <f>Electrica!G17</f>
        <v>963</v>
      </c>
      <c r="H35" s="29">
        <f t="shared" si="5"/>
        <v>0</v>
      </c>
      <c r="I35" s="30" t="e">
        <f t="shared" si="6"/>
        <v>#DIV/0!</v>
      </c>
    </row>
    <row r="36" spans="2:9" ht="16.5" outlineLevel="1" thickBot="1">
      <c r="B36" s="47" t="s">
        <v>114</v>
      </c>
      <c r="C36" s="36"/>
      <c r="D36" s="31"/>
      <c r="E36" s="32"/>
      <c r="F36" s="36"/>
      <c r="G36" s="28">
        <f>Electrica!G18</f>
        <v>963</v>
      </c>
      <c r="H36" s="32">
        <f t="shared" si="5"/>
        <v>0</v>
      </c>
      <c r="I36" s="30" t="e">
        <f t="shared" si="6"/>
        <v>#DIV/0!</v>
      </c>
    </row>
    <row r="37" spans="2:9" ht="16.5" outlineLevel="1" thickBot="1">
      <c r="B37" s="48" t="s">
        <v>115</v>
      </c>
      <c r="C37" s="40">
        <f>SUM(C25:C36)</f>
        <v>0</v>
      </c>
      <c r="D37" s="41">
        <v>909</v>
      </c>
      <c r="E37" s="42">
        <f>C37/D37</f>
        <v>0</v>
      </c>
      <c r="F37" s="40">
        <f>SUM(F25:F36)</f>
        <v>71785</v>
      </c>
      <c r="G37" s="41"/>
      <c r="H37" s="42" t="e">
        <f t="shared" si="5"/>
        <v>#DIV/0!</v>
      </c>
      <c r="I37" s="30" t="e">
        <f>(E37-H37)/E37</f>
        <v>#DIV/0!</v>
      </c>
    </row>
    <row r="38" spans="2:9" ht="48" thickBot="1">
      <c r="B38" s="49" t="s">
        <v>116</v>
      </c>
      <c r="C38" s="43">
        <f t="shared" ref="C38:H38" si="7">C37/12</f>
        <v>0</v>
      </c>
      <c r="D38" s="44">
        <f t="shared" si="7"/>
        <v>75.75</v>
      </c>
      <c r="E38" s="50">
        <f t="shared" si="7"/>
        <v>0</v>
      </c>
      <c r="F38" s="43">
        <f t="shared" si="7"/>
        <v>5982.083333333333</v>
      </c>
      <c r="G38" s="51">
        <f t="shared" si="7"/>
        <v>0</v>
      </c>
      <c r="H38" s="50" t="e">
        <f t="shared" si="7"/>
        <v>#DIV/0!</v>
      </c>
      <c r="I38" s="30" t="e">
        <f>(E38-H38)/E38</f>
        <v>#DIV/0!</v>
      </c>
    </row>
  </sheetData>
  <mergeCells count="11">
    <mergeCell ref="B23:B24"/>
    <mergeCell ref="C23:E23"/>
    <mergeCell ref="I23:I24"/>
    <mergeCell ref="F23:H23"/>
    <mergeCell ref="B22:I22"/>
    <mergeCell ref="B4:I4"/>
    <mergeCell ref="B2:I2"/>
    <mergeCell ref="F5:H5"/>
    <mergeCell ref="C5:E5"/>
    <mergeCell ref="B5:B6"/>
    <mergeCell ref="I5:I6"/>
  </mergeCells>
  <phoneticPr fontId="9" type="noConversion"/>
  <conditionalFormatting sqref="I7:I20">
    <cfRule type="cellIs" dxfId="7" priority="12" operator="equal">
      <formula>0</formula>
    </cfRule>
  </conditionalFormatting>
  <conditionalFormatting sqref="I7:I20">
    <cfRule type="cellIs" dxfId="6" priority="9" operator="greaterThan">
      <formula>0</formula>
    </cfRule>
    <cfRule type="cellIs" dxfId="5" priority="10" operator="lessThan">
      <formula>0</formula>
    </cfRule>
    <cfRule type="cellIs" dxfId="4" priority="11" operator="equal">
      <formula>0</formula>
    </cfRule>
  </conditionalFormatting>
  <conditionalFormatting sqref="I25:I38">
    <cfRule type="cellIs" dxfId="3" priority="4" operator="equal">
      <formula>0</formula>
    </cfRule>
  </conditionalFormatting>
  <conditionalFormatting sqref="I25:I38">
    <cfRule type="cellIs" dxfId="2" priority="1" operator="greaterThan">
      <formula>0</formula>
    </cfRule>
    <cfRule type="cellIs" dxfId="1" priority="2" operator="lessThan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5CC9B213272B4D8AF1C6687B1C9C64" ma:contentTypeVersion="11" ma:contentTypeDescription="Crear nuevo documento." ma:contentTypeScope="" ma:versionID="e2f72572abec0611826bf1e35cf42273">
  <xsd:schema xmlns:xsd="http://www.w3.org/2001/XMLSchema" xmlns:xs="http://www.w3.org/2001/XMLSchema" xmlns:p="http://schemas.microsoft.com/office/2006/metadata/properties" xmlns:ns2="4c96f4e2-f7db-4e02-b8f8-29de1b03c969" xmlns:ns3="d87f237c-3101-4265-aa9b-ec3b3a62240c" targetNamespace="http://schemas.microsoft.com/office/2006/metadata/properties" ma:root="true" ma:fieldsID="4672909b193481e389816730516a204a" ns2:_="" ns3:_="">
    <xsd:import namespace="4c96f4e2-f7db-4e02-b8f8-29de1b03c969"/>
    <xsd:import namespace="d87f237c-3101-4265-aa9b-ec3b3a622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6f4e2-f7db-4e02-b8f8-29de1b03c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a805b4c4-0358-4a52-88ce-e7b01086b1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237c-3101-4265-aa9b-ec3b3a62240c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2b881a51-6859-45f0-aafb-050758143c5a}" ma:internalName="TaxCatchAll" ma:showField="CatchAllData" ma:web="d87f237c-3101-4265-aa9b-ec3b3a6224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234AD-D364-480D-9B18-B369959F57A3}"/>
</file>

<file path=customXml/itemProps2.xml><?xml version="1.0" encoding="utf-8"?>
<ds:datastoreItem xmlns:ds="http://schemas.openxmlformats.org/officeDocument/2006/customXml" ds:itemID="{615B1DAF-5BB7-4C0A-8628-1956DC123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Pablo</dc:creator>
  <cp:keywords/>
  <dc:description/>
  <cp:lastModifiedBy>Por asignar</cp:lastModifiedBy>
  <cp:revision/>
  <dcterms:created xsi:type="dcterms:W3CDTF">2019-01-23T17:45:00Z</dcterms:created>
  <dcterms:modified xsi:type="dcterms:W3CDTF">2022-09-07T14:41:38Z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2058-11.2.0.8991</vt:lpwstr>
  </property>
</Properties>
</file>